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4965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<sst xmlns="http://schemas.openxmlformats.org/spreadsheetml/2006/main" count="122" uniqueCount="59">
  <si>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</si>
  <si>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</si>
  <si>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</si>
  <si>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</si>
  <si>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</si>
  <si>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</si>
  <si>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</si>
  <si>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</si>
  <si>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</si>
  <si>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</si>
  <si>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</si>
  <si>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</si>
  <si>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</si>
  <si>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</si>
  <si>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</si>
  <si>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</si>
  <si>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</si>
  <si>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</si>
  <si>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</si>
  <si>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</si>
  <si>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</si>
  <si>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</si>
  <si>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</si>
  <si>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</si>
  <si>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</si>
  <si>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</si>
  <si>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</si>
  <si>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</si>
  <si>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Days of</t>
  </si>
  <si>
    <t>frost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</si>
  <si>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</si>
  <si>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</si>
  <si>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</si>
  <si>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</si>
  <si>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</si>
  <si>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</si>
  <si>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</si>
  <si>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</si>
  <si>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</si>
  <si>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</si>
  <si>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</si>
  <si>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</si>
  <si>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</si>
  <si>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</si>
  <si>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</si>
  <si>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</si>
  <si>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</si>
  <si>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</si>
  <si>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</si>
  <si>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</si>
  <si>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</si>
  <si>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</si>
  <si>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</si>
  <si>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</si>
  <si>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</si>
  <si>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</si>
  <si>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C.</t>
  </si>
  <si>
    <t>NNW</t>
  </si>
  <si>
    <t>Tamworth, Uk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</si>
</sst>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h:mm"/>
    <numFmt numFmtId="166" formatCode="0.0000"/>
    <numFmt numFmtId="167" formatCode="0.0"/>
  </numFmts>
  <fonts count="59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10"/>
      <color indexed="8"/>
      <name val="Arial"/>
      <family val="0"/>
    </font>
    <font>
      <sz val="4.75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1.25"/>
      <color indexed="8"/>
      <name val="Arial"/>
      <family val="0"/>
    </font>
    <font>
      <b/>
      <sz val="9.75"/>
      <color indexed="8"/>
      <name val="Arial"/>
      <family val="0"/>
    </font>
    <font>
      <b/>
      <u val="single"/>
      <sz val="11.75"/>
      <color indexed="8"/>
      <name val="Arial"/>
      <family val="0"/>
    </font>
    <font>
      <b/>
      <sz val="10"/>
      <color indexed="8"/>
      <name val="Arial"/>
      <family val="0"/>
    </font>
    <font>
      <b/>
      <sz val="10.25"/>
      <color indexed="8"/>
      <name val="Arial"/>
      <family val="0"/>
    </font>
    <font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67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16" xfId="0" applyNumberFormat="1" applyFont="1" applyBorder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167" fontId="7" fillId="0" borderId="17" xfId="0" applyNumberFormat="1" applyFont="1" applyBorder="1" applyAlignment="1">
      <alignment horizontal="center"/>
    </xf>
    <xf numFmtId="167" fontId="7" fillId="0" borderId="23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167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167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2" fontId="2" fillId="0" borderId="26" xfId="0" applyNumberFormat="1" applyFont="1" applyBorder="1" applyAlignment="1">
      <alignment horizontal="center"/>
    </xf>
    <xf numFmtId="167" fontId="2" fillId="0" borderId="0" xfId="0" applyNumberFormat="1" applyFont="1" applyAlignment="1">
      <alignment/>
    </xf>
    <xf numFmtId="167" fontId="2" fillId="0" borderId="26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167" fontId="2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9" fillId="0" borderId="34" xfId="0" applyFont="1" applyBorder="1" applyAlignment="1">
      <alignment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and Min. Temperatures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5575"/>
          <c:w val="0.95975"/>
          <c:h val="0.86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Ref>
              <c:f>Sheet1!$C$5:$C$35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Sheet1!$D$5:$D$35</c:f>
              <c:numCache/>
            </c:numRef>
          </c:val>
          <c:smooth val="0"/>
        </c:ser>
        <c:marker val="1"/>
        <c:axId val="19613285"/>
        <c:axId val="42301838"/>
      </c:lineChart>
      <c:catAx>
        <c:axId val="19613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01838"/>
        <c:crosses val="autoZero"/>
        <c:auto val="1"/>
        <c:lblOffset val="100"/>
        <c:tickLblSkip val="1"/>
        <c:noMultiLvlLbl val="0"/>
      </c:catAx>
      <c:valAx>
        <c:axId val="42301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132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Raifall in mm.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0515"/>
          <c:w val="0.9385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Sheet1!$M$5:$M$35</c:f>
              <c:numCache/>
            </c:numRef>
          </c:val>
        </c:ser>
        <c:axId val="45172223"/>
        <c:axId val="3896824"/>
      </c:barChart>
      <c:catAx>
        <c:axId val="45172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6824"/>
        <c:crosses val="autoZero"/>
        <c:auto val="1"/>
        <c:lblOffset val="100"/>
        <c:tickLblSkip val="1"/>
        <c:noMultiLvlLbl val="0"/>
      </c:catAx>
      <c:valAx>
        <c:axId val="3896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Rainfall in mm.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722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Dry Temperature</a:t>
            </a:r>
          </a:p>
        </c:rich>
      </c:tx>
      <c:layout>
        <c:manualLayout>
          <c:xMode val="factor"/>
          <c:yMode val="factor"/>
          <c:x val="-0.03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54"/>
          <c:w val="0.96725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Sheet1!$E$5:$E$35</c:f>
              <c:numCache/>
            </c:numRef>
          </c:val>
          <c:smooth val="0"/>
        </c:ser>
        <c:marker val="1"/>
        <c:axId val="35071417"/>
        <c:axId val="47207298"/>
      </c:lineChart>
      <c:catAx>
        <c:axId val="35071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07298"/>
        <c:crosses val="autoZero"/>
        <c:auto val="1"/>
        <c:lblOffset val="100"/>
        <c:tickLblSkip val="1"/>
        <c:noMultiLvlLbl val="0"/>
      </c:catAx>
      <c:valAx>
        <c:axId val="47207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714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Humidity</a:t>
            </a:r>
          </a:p>
        </c:rich>
      </c:tx>
      <c:layout>
        <c:manualLayout>
          <c:xMode val="factor"/>
          <c:yMode val="factor"/>
          <c:x val="0.01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5225"/>
          <c:w val="0.94875"/>
          <c:h val="0.8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Sheet1!$G$5:$G$35</c:f>
              <c:numCache/>
            </c:numRef>
          </c:val>
          <c:smooth val="0"/>
        </c:ser>
        <c:marker val="1"/>
        <c:axId val="22212499"/>
        <c:axId val="65694764"/>
      </c:lineChart>
      <c:catAx>
        <c:axId val="22212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94764"/>
        <c:crosses val="autoZero"/>
        <c:auto val="1"/>
        <c:lblOffset val="100"/>
        <c:tickLblSkip val="1"/>
        <c:noMultiLvlLbl val="0"/>
      </c:catAx>
      <c:valAx>
        <c:axId val="6569476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Humditiy as %
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124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Pressure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51"/>
          <c:w val="0.9575"/>
          <c:h val="0.8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Sheet1!$H$5:$H$35</c:f>
              <c:numCache/>
            </c:numRef>
          </c:val>
          <c:smooth val="0"/>
        </c:ser>
        <c:marker val="1"/>
        <c:axId val="54381965"/>
        <c:axId val="19675638"/>
      </c:lineChart>
      <c:catAx>
        <c:axId val="54381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75638"/>
        <c:crosses val="autoZero"/>
        <c:auto val="1"/>
        <c:lblOffset val="100"/>
        <c:tickLblSkip val="1"/>
        <c:noMultiLvlLbl val="0"/>
      </c:catAx>
      <c:valAx>
        <c:axId val="19675638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 Pressure in mb.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819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Rose</a:t>
            </a:r>
          </a:p>
        </c:rich>
      </c:tx>
      <c:layout>
        <c:manualLayout>
          <c:xMode val="factor"/>
          <c:yMode val="factor"/>
          <c:x val="-0.005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675"/>
          <c:y val="0.12525"/>
          <c:w val="0.78875"/>
          <c:h val="0.7552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Sheet1!$B$197:$B$212</c:f>
              <c:strCache/>
            </c:strRef>
          </c:cat>
          <c:val>
            <c:numRef>
              <c:f>Sheet1!$C$197:$C$212</c:f>
              <c:numCache/>
            </c:numRef>
          </c:val>
        </c:ser>
        <c:axId val="42863015"/>
        <c:axId val="50222816"/>
      </c:radarChart>
      <c:catAx>
        <c:axId val="42863015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22816"/>
        <c:crosses val="autoZero"/>
        <c:auto val="0"/>
        <c:lblOffset val="100"/>
        <c:tickLblSkip val="1"/>
        <c:noMultiLvlLbl val="0"/>
      </c:catAx>
      <c:valAx>
        <c:axId val="50222816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</a:ln>
        </c:spPr>
        <c:crossAx val="42863015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>
      <xdr:nvGraphicFramePr>
        <xdr:cNvPr id="1" name="Chart 1"/>
        <xdr:cNvGraphicFramePr/>
      </xdr:nvGraphicFramePr>
      <xdr:xfrm>
        <a:off x="0" y="9239250"/>
        <a:ext cx="64579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>
      <xdr:nvGraphicFramePr>
        <xdr:cNvPr id="2" name="Chart 2"/>
        <xdr:cNvGraphicFramePr/>
      </xdr:nvGraphicFramePr>
      <xdr:xfrm>
        <a:off x="19050" y="13563600"/>
        <a:ext cx="64674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>
      <xdr:nvGraphicFramePr>
        <xdr:cNvPr id="3" name="Chart 3"/>
        <xdr:cNvGraphicFramePr/>
      </xdr:nvGraphicFramePr>
      <xdr:xfrm>
        <a:off x="0" y="18383250"/>
        <a:ext cx="64579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>
      <xdr:nvGraphicFramePr>
        <xdr:cNvPr id="4" name="Chart 5"/>
        <xdr:cNvGraphicFramePr/>
      </xdr:nvGraphicFramePr>
      <xdr:xfrm>
        <a:off x="0" y="22517100"/>
        <a:ext cx="6438900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>
      <xdr:nvGraphicFramePr>
        <xdr:cNvPr id="5" name="Chart 6"/>
        <xdr:cNvGraphicFramePr/>
      </xdr:nvGraphicFramePr>
      <xdr:xfrm>
        <a:off x="0" y="27527250"/>
        <a:ext cx="6429375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514350</xdr:colOff>
      <xdr:row>193</xdr:row>
      <xdr:rowOff>152400</xdr:rowOff>
    </xdr:from>
    <xdr:to>
      <xdr:col>13</xdr:col>
      <xdr:colOff>466725</xdr:colOff>
      <xdr:row>216</xdr:row>
      <xdr:rowOff>104775</xdr:rowOff>
    </xdr:to>
    <xdr:graphicFrame>
      <xdr:nvGraphicFramePr>
        <xdr:cNvPr id="6" name="Chart 5"/>
        <xdr:cNvGraphicFramePr/>
      </xdr:nvGraphicFramePr>
      <xdr:xfrm>
        <a:off x="2914650" y="31861125"/>
        <a:ext cx="3552825" cy="3705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3"/>
  <sheetViews>
    <sheetView tabSelected="1" zoomScalePageLayoutView="0" workbookViewId="0" topLeftCell="A1">
      <selection activeCell="C218" sqref="C218"/>
    </sheetView>
  </sheetViews>
  <sheetFormatPr defaultColWidth="9.140625" defaultRowHeight="12.75"/>
  <cols>
    <col min="1" max="1" width="4.8515625" style="0" customWidth="1"/>
    <col min="2" max="2" width="8.28125" style="9" customWidth="1"/>
    <col min="3" max="3" width="7.421875" style="10" customWidth="1"/>
    <col min="4" max="5" width="7.7109375" style="10" customWidth="1"/>
    <col min="6" max="6" width="7.8515625" style="10" customWidth="1"/>
    <col min="7" max="7" width="5.8515625" style="0" customWidth="1"/>
    <col min="8" max="8" width="7.421875" style="0" customWidth="1"/>
    <col min="9" max="9" width="6.57421875" style="0" customWidth="1"/>
    <col min="10" max="10" width="7.57421875" style="0" customWidth="1"/>
    <col min="11" max="11" width="6.57421875" style="0" customWidth="1"/>
    <col min="12" max="12" width="6.00390625" style="0" customWidth="1"/>
    <col min="13" max="13" width="6.140625" style="0" customWidth="1"/>
    <col min="14" max="14" width="7.28125" style="10" customWidth="1"/>
    <col min="15" max="15" width="27.8515625" style="0" customWidth="1"/>
  </cols>
  <sheetData>
    <row r="2" spans="1:3" ht="12.75">
      <c r="A2" s="13" t="s">
        <v>23</v>
      </c>
      <c r="C2" s="10" t="s">
        <v>58</v>
      </c>
    </row>
    <row r="3" spans="1:2" ht="13.5" thickBot="1">
      <c r="A3" s="1" t="s">
        <v>19</v>
      </c>
      <c r="B3" s="4">
        <v>10.09</v>
      </c>
    </row>
    <row r="4" spans="1:15" ht="12.75">
      <c r="A4" s="3" t="s">
        <v>18</v>
      </c>
      <c r="B4" s="8" t="s">
        <v>21</v>
      </c>
      <c r="C4" s="11" t="s">
        <v>0</v>
      </c>
      <c r="D4" s="11" t="s">
        <v>1</v>
      </c>
      <c r="E4" s="11" t="s">
        <v>47</v>
      </c>
      <c r="F4" s="11" t="s">
        <v>48</v>
      </c>
      <c r="G4" s="7" t="s">
        <v>2</v>
      </c>
      <c r="H4" s="7" t="s">
        <v>3</v>
      </c>
      <c r="I4" s="12" t="s">
        <v>4</v>
      </c>
      <c r="J4" s="12" t="s">
        <v>5</v>
      </c>
      <c r="K4" s="7" t="s">
        <v>6</v>
      </c>
      <c r="L4" s="7" t="s">
        <v>7</v>
      </c>
      <c r="M4" s="7" t="s">
        <v>8</v>
      </c>
      <c r="N4" s="72" t="s">
        <v>9</v>
      </c>
      <c r="O4" s="71" t="s">
        <v>20</v>
      </c>
    </row>
    <row r="5" spans="1:15" ht="12.75">
      <c r="A5" s="5">
        <v>1</v>
      </c>
      <c r="B5" s="2">
        <v>9</v>
      </c>
      <c r="C5" s="2">
        <v>19</v>
      </c>
      <c r="D5" s="2">
        <v>11.5</v>
      </c>
      <c r="E5" s="2">
        <v>14</v>
      </c>
      <c r="F5" s="2">
        <v>11</v>
      </c>
      <c r="G5" s="2">
        <v>68</v>
      </c>
      <c r="H5" s="2">
        <v>1020</v>
      </c>
      <c r="I5" s="2" t="s">
        <v>54</v>
      </c>
      <c r="J5" s="2">
        <v>2</v>
      </c>
      <c r="K5" s="2">
        <v>6</v>
      </c>
      <c r="L5" s="2" t="s">
        <v>43</v>
      </c>
      <c r="M5" s="2">
        <v>0</v>
      </c>
      <c r="N5" s="2">
        <v>0</v>
      </c>
      <c r="O5" s="6"/>
    </row>
    <row r="6" spans="1:15" ht="12.75">
      <c r="A6" s="5">
        <v>2</v>
      </c>
      <c r="B6" s="2">
        <v>9</v>
      </c>
      <c r="C6" s="2">
        <v>16.4</v>
      </c>
      <c r="D6" s="2">
        <v>7.4</v>
      </c>
      <c r="E6" s="2">
        <v>13.2</v>
      </c>
      <c r="F6" s="2">
        <v>10</v>
      </c>
      <c r="G6" s="2">
        <v>64</v>
      </c>
      <c r="H6" s="2">
        <v>1005.3</v>
      </c>
      <c r="I6" s="2" t="s">
        <v>11</v>
      </c>
      <c r="J6" s="2">
        <v>2</v>
      </c>
      <c r="K6" s="2">
        <v>7</v>
      </c>
      <c r="L6" s="2" t="s">
        <v>43</v>
      </c>
      <c r="M6" s="2">
        <v>0</v>
      </c>
      <c r="N6" s="2">
        <v>0</v>
      </c>
      <c r="O6" s="6"/>
    </row>
    <row r="7" spans="1:15" ht="12.75">
      <c r="A7" s="5">
        <v>3</v>
      </c>
      <c r="B7" s="2">
        <v>9</v>
      </c>
      <c r="C7" s="2">
        <v>15</v>
      </c>
      <c r="D7" s="2">
        <v>12.3</v>
      </c>
      <c r="E7" s="2">
        <v>14.4</v>
      </c>
      <c r="F7" s="2">
        <v>12</v>
      </c>
      <c r="G7" s="2">
        <v>71</v>
      </c>
      <c r="H7" s="2">
        <v>1005.3</v>
      </c>
      <c r="I7" s="2" t="s">
        <v>50</v>
      </c>
      <c r="J7" s="2">
        <v>3</v>
      </c>
      <c r="K7" s="2">
        <v>8</v>
      </c>
      <c r="L7" s="2" t="s">
        <v>41</v>
      </c>
      <c r="M7" s="2">
        <v>0</v>
      </c>
      <c r="N7" s="2">
        <v>0</v>
      </c>
      <c r="O7" s="6"/>
    </row>
    <row r="8" spans="1:15" ht="12.75">
      <c r="A8" s="5">
        <v>4</v>
      </c>
      <c r="B8" s="2">
        <v>9</v>
      </c>
      <c r="C8" s="2">
        <v>16.5</v>
      </c>
      <c r="D8" s="2">
        <v>6.8</v>
      </c>
      <c r="E8" s="2">
        <v>12.8</v>
      </c>
      <c r="F8" s="2">
        <v>9.5</v>
      </c>
      <c r="G8" s="2">
        <v>62</v>
      </c>
      <c r="H8" s="2">
        <v>1011.7</v>
      </c>
      <c r="I8" s="2" t="s">
        <v>50</v>
      </c>
      <c r="J8" s="2">
        <v>2</v>
      </c>
      <c r="K8" s="2">
        <v>0</v>
      </c>
      <c r="L8" s="2" t="s">
        <v>56</v>
      </c>
      <c r="M8" s="2">
        <v>1</v>
      </c>
      <c r="N8" s="2">
        <v>0</v>
      </c>
      <c r="O8" s="6"/>
    </row>
    <row r="9" spans="1:15" ht="12.75">
      <c r="A9" s="5">
        <v>5</v>
      </c>
      <c r="B9" s="2">
        <v>9</v>
      </c>
      <c r="C9" s="2">
        <v>16.2</v>
      </c>
      <c r="D9" s="2">
        <v>8</v>
      </c>
      <c r="E9" s="2">
        <v>10.8</v>
      </c>
      <c r="F9" s="2">
        <v>9</v>
      </c>
      <c r="G9" s="2">
        <v>74</v>
      </c>
      <c r="H9" s="2">
        <v>1011.2</v>
      </c>
      <c r="I9" s="2" t="s">
        <v>17</v>
      </c>
      <c r="J9" s="2">
        <v>1</v>
      </c>
      <c r="K9" s="2">
        <v>8</v>
      </c>
      <c r="L9" s="2" t="s">
        <v>42</v>
      </c>
      <c r="M9" s="2">
        <v>0</v>
      </c>
      <c r="N9" s="2">
        <v>0</v>
      </c>
      <c r="O9" s="6"/>
    </row>
    <row r="10" spans="1:15" ht="12.75">
      <c r="A10" s="5">
        <v>6</v>
      </c>
      <c r="B10" s="2">
        <v>9</v>
      </c>
      <c r="C10" s="2">
        <v>16</v>
      </c>
      <c r="D10" s="2">
        <v>11</v>
      </c>
      <c r="E10" s="2">
        <v>15.5</v>
      </c>
      <c r="F10" s="2">
        <v>15</v>
      </c>
      <c r="G10" s="2">
        <v>95</v>
      </c>
      <c r="H10" s="2">
        <v>1003.2</v>
      </c>
      <c r="I10" s="2" t="s">
        <v>15</v>
      </c>
      <c r="J10" s="2">
        <v>3</v>
      </c>
      <c r="K10" s="2">
        <v>8</v>
      </c>
      <c r="L10" s="2" t="s">
        <v>42</v>
      </c>
      <c r="M10" s="2">
        <v>2.5</v>
      </c>
      <c r="N10" s="2">
        <v>0</v>
      </c>
      <c r="O10" s="6"/>
    </row>
    <row r="11" spans="1:15" ht="12.75">
      <c r="A11" s="5">
        <v>7</v>
      </c>
      <c r="B11" s="2">
        <v>9</v>
      </c>
      <c r="C11" s="2">
        <v>20.4</v>
      </c>
      <c r="D11" s="2">
        <v>6.6</v>
      </c>
      <c r="E11" s="2">
        <v>9.8</v>
      </c>
      <c r="F11" s="2">
        <v>7.7</v>
      </c>
      <c r="G11" s="2">
        <v>74</v>
      </c>
      <c r="H11" s="2">
        <v>1013.5</v>
      </c>
      <c r="I11" s="2" t="s">
        <v>12</v>
      </c>
      <c r="J11" s="2">
        <v>1</v>
      </c>
      <c r="K11" s="2">
        <v>8</v>
      </c>
      <c r="L11" s="2" t="s">
        <v>35</v>
      </c>
      <c r="M11" s="2">
        <v>15</v>
      </c>
      <c r="N11" s="2">
        <v>0</v>
      </c>
      <c r="O11" s="6"/>
    </row>
    <row r="12" spans="1:15" ht="12.75">
      <c r="A12" s="5">
        <v>8</v>
      </c>
      <c r="B12" s="2">
        <v>9</v>
      </c>
      <c r="C12" s="2">
        <v>12.5</v>
      </c>
      <c r="D12" s="2">
        <v>2.1</v>
      </c>
      <c r="E12" s="2">
        <v>8.2</v>
      </c>
      <c r="F12" s="2">
        <v>7.4</v>
      </c>
      <c r="G12" s="2">
        <v>92</v>
      </c>
      <c r="H12" s="2">
        <v>1018.5</v>
      </c>
      <c r="I12" s="2" t="s">
        <v>53</v>
      </c>
      <c r="J12" s="2">
        <v>1</v>
      </c>
      <c r="K12" s="2">
        <v>7</v>
      </c>
      <c r="L12" s="2" t="s">
        <v>41</v>
      </c>
      <c r="M12" s="2">
        <v>0</v>
      </c>
      <c r="N12" s="2">
        <v>0</v>
      </c>
      <c r="O12" s="6"/>
    </row>
    <row r="13" spans="1:15" ht="12.75">
      <c r="A13" s="5">
        <v>9</v>
      </c>
      <c r="B13" s="2">
        <v>9</v>
      </c>
      <c r="C13" s="2">
        <v>15</v>
      </c>
      <c r="D13" s="2">
        <v>5</v>
      </c>
      <c r="E13" s="2">
        <v>8.2</v>
      </c>
      <c r="F13" s="2">
        <v>7</v>
      </c>
      <c r="G13" s="2">
        <v>86</v>
      </c>
      <c r="H13" s="2">
        <v>1019.4</v>
      </c>
      <c r="I13" s="2" t="s">
        <v>49</v>
      </c>
      <c r="J13" s="2">
        <v>2</v>
      </c>
      <c r="K13" s="2">
        <v>8</v>
      </c>
      <c r="L13" s="2" t="s">
        <v>39</v>
      </c>
      <c r="M13" s="2">
        <v>0</v>
      </c>
      <c r="N13" s="2">
        <v>0</v>
      </c>
      <c r="O13" s="6"/>
    </row>
    <row r="14" spans="1:15" ht="12.75">
      <c r="A14" s="5">
        <v>10</v>
      </c>
      <c r="B14" s="2">
        <v>9</v>
      </c>
      <c r="C14" s="2">
        <v>14</v>
      </c>
      <c r="D14" s="2">
        <v>7.4</v>
      </c>
      <c r="E14" s="2">
        <v>10.1</v>
      </c>
      <c r="F14" s="2">
        <v>10</v>
      </c>
      <c r="G14" s="2">
        <v>99</v>
      </c>
      <c r="H14" s="2">
        <v>1014.4</v>
      </c>
      <c r="I14" s="2" t="s">
        <v>53</v>
      </c>
      <c r="J14" s="2">
        <v>1</v>
      </c>
      <c r="K14" s="2">
        <v>8</v>
      </c>
      <c r="L14" s="2" t="s">
        <v>41</v>
      </c>
      <c r="M14" s="2">
        <v>1.5</v>
      </c>
      <c r="N14" s="2">
        <v>0</v>
      </c>
      <c r="O14" s="6"/>
    </row>
    <row r="15" spans="1:15" ht="12.75">
      <c r="A15" s="5">
        <v>11</v>
      </c>
      <c r="B15" s="2">
        <v>9</v>
      </c>
      <c r="C15" s="2">
        <v>17.5</v>
      </c>
      <c r="D15" s="2">
        <v>9.6</v>
      </c>
      <c r="E15" s="2">
        <v>12.3</v>
      </c>
      <c r="F15" s="2">
        <v>12</v>
      </c>
      <c r="G15" s="2">
        <v>99</v>
      </c>
      <c r="H15" s="2">
        <v>1014.3</v>
      </c>
      <c r="I15" s="2" t="s">
        <v>10</v>
      </c>
      <c r="J15" s="2">
        <v>1</v>
      </c>
      <c r="K15" s="2">
        <v>8</v>
      </c>
      <c r="L15" s="2" t="s">
        <v>41</v>
      </c>
      <c r="M15" s="2">
        <v>0</v>
      </c>
      <c r="N15" s="2">
        <v>0</v>
      </c>
      <c r="O15" s="6"/>
    </row>
    <row r="16" spans="1:15" ht="12.75">
      <c r="A16" s="5">
        <v>12</v>
      </c>
      <c r="B16" s="2">
        <v>9</v>
      </c>
      <c r="C16" s="2">
        <v>16</v>
      </c>
      <c r="D16" s="2">
        <v>5.7</v>
      </c>
      <c r="E16" s="2">
        <v>10.2</v>
      </c>
      <c r="F16" s="2">
        <v>8.4</v>
      </c>
      <c r="G16" s="2">
        <v>80</v>
      </c>
      <c r="H16" s="2">
        <v>1029.6</v>
      </c>
      <c r="I16" s="2" t="s">
        <v>57</v>
      </c>
      <c r="J16" s="2">
        <v>1</v>
      </c>
      <c r="K16" s="2">
        <v>0</v>
      </c>
      <c r="L16" s="2" t="s">
        <v>56</v>
      </c>
      <c r="M16" s="2">
        <v>0.25</v>
      </c>
      <c r="N16" s="2">
        <v>0</v>
      </c>
      <c r="O16" s="6"/>
    </row>
    <row r="17" spans="1:15" ht="12.75">
      <c r="A17" s="5">
        <v>13</v>
      </c>
      <c r="B17" s="2">
        <v>9</v>
      </c>
      <c r="C17" s="2">
        <v>15.8</v>
      </c>
      <c r="D17" s="2">
        <v>2</v>
      </c>
      <c r="E17" s="2">
        <v>3.8</v>
      </c>
      <c r="F17" s="2">
        <v>3.5</v>
      </c>
      <c r="G17" s="2">
        <v>99</v>
      </c>
      <c r="H17" s="2">
        <v>1032.1</v>
      </c>
      <c r="I17" s="2">
        <v>0</v>
      </c>
      <c r="J17" s="2">
        <v>0</v>
      </c>
      <c r="K17" s="2">
        <v>2</v>
      </c>
      <c r="L17" s="2" t="s">
        <v>35</v>
      </c>
      <c r="M17" s="2">
        <v>0</v>
      </c>
      <c r="N17" s="2">
        <v>0</v>
      </c>
      <c r="O17" s="6"/>
    </row>
    <row r="18" spans="1:15" ht="12.75">
      <c r="A18" s="5">
        <v>14</v>
      </c>
      <c r="B18" s="2">
        <v>9</v>
      </c>
      <c r="C18" s="2">
        <v>16</v>
      </c>
      <c r="D18" s="2">
        <v>2.9</v>
      </c>
      <c r="E18" s="2">
        <v>12.3</v>
      </c>
      <c r="F18" s="2">
        <v>10.5</v>
      </c>
      <c r="G18" s="2">
        <v>83</v>
      </c>
      <c r="H18" s="2">
        <v>1031.4</v>
      </c>
      <c r="I18" s="2">
        <v>0</v>
      </c>
      <c r="J18" s="2">
        <v>0</v>
      </c>
      <c r="K18" s="2">
        <v>8</v>
      </c>
      <c r="L18" s="2" t="s">
        <v>41</v>
      </c>
      <c r="M18" s="2">
        <v>0</v>
      </c>
      <c r="N18" s="2">
        <v>0</v>
      </c>
      <c r="O18" s="6"/>
    </row>
    <row r="19" spans="1:15" ht="12.75">
      <c r="A19" s="5">
        <v>15</v>
      </c>
      <c r="B19" s="2">
        <v>9</v>
      </c>
      <c r="C19" s="2">
        <v>17.4</v>
      </c>
      <c r="D19" s="2">
        <v>10.4</v>
      </c>
      <c r="E19" s="2">
        <v>12</v>
      </c>
      <c r="F19" s="2">
        <v>11.6</v>
      </c>
      <c r="G19" s="2">
        <v>94</v>
      </c>
      <c r="H19" s="2">
        <v>1033</v>
      </c>
      <c r="I19" s="2" t="s">
        <v>51</v>
      </c>
      <c r="J19" s="2">
        <v>1</v>
      </c>
      <c r="K19" s="2">
        <v>8</v>
      </c>
      <c r="L19" s="2" t="s">
        <v>41</v>
      </c>
      <c r="M19" s="2">
        <v>2.5</v>
      </c>
      <c r="N19" s="2">
        <v>0</v>
      </c>
      <c r="O19" s="6"/>
    </row>
    <row r="20" spans="1:15" ht="12.75">
      <c r="A20" s="5">
        <v>16</v>
      </c>
      <c r="B20" s="2">
        <v>9</v>
      </c>
      <c r="C20" s="2">
        <v>12.9</v>
      </c>
      <c r="D20" s="2">
        <v>9.7</v>
      </c>
      <c r="E20" s="2">
        <v>10.9</v>
      </c>
      <c r="F20" s="2">
        <v>9.4</v>
      </c>
      <c r="G20" s="2">
        <v>82</v>
      </c>
      <c r="H20" s="2">
        <v>1035.5</v>
      </c>
      <c r="I20" s="2" t="s">
        <v>13</v>
      </c>
      <c r="J20" s="2">
        <v>2</v>
      </c>
      <c r="K20" s="2">
        <v>2</v>
      </c>
      <c r="L20" s="2" t="s">
        <v>43</v>
      </c>
      <c r="M20" s="2">
        <v>2</v>
      </c>
      <c r="N20" s="2">
        <v>0</v>
      </c>
      <c r="O20" s="6"/>
    </row>
    <row r="21" spans="1:15" ht="12.75">
      <c r="A21" s="5">
        <v>17</v>
      </c>
      <c r="B21" s="2">
        <v>9</v>
      </c>
      <c r="C21" s="2">
        <v>13.3</v>
      </c>
      <c r="D21" s="2">
        <v>6.5</v>
      </c>
      <c r="E21" s="2">
        <v>7.8</v>
      </c>
      <c r="F21" s="2">
        <v>6.6</v>
      </c>
      <c r="G21" s="2">
        <v>79</v>
      </c>
      <c r="H21" s="2">
        <v>1033.1</v>
      </c>
      <c r="I21" s="2" t="s">
        <v>57</v>
      </c>
      <c r="J21" s="2">
        <v>2</v>
      </c>
      <c r="K21" s="2">
        <v>8</v>
      </c>
      <c r="L21" s="2" t="s">
        <v>41</v>
      </c>
      <c r="M21" s="2">
        <v>0</v>
      </c>
      <c r="N21" s="2">
        <v>0</v>
      </c>
      <c r="O21" s="6"/>
    </row>
    <row r="22" spans="1:15" ht="12.75">
      <c r="A22" s="5">
        <v>18</v>
      </c>
      <c r="B22" s="2">
        <v>9</v>
      </c>
      <c r="C22" s="2">
        <v>12.6</v>
      </c>
      <c r="D22" s="2">
        <v>6.6</v>
      </c>
      <c r="E22" s="2">
        <v>9.1</v>
      </c>
      <c r="F22" s="2">
        <v>7.2</v>
      </c>
      <c r="G22" s="2">
        <v>73</v>
      </c>
      <c r="H22" s="2">
        <v>1025.1</v>
      </c>
      <c r="I22" s="2" t="s">
        <v>51</v>
      </c>
      <c r="J22" s="2">
        <v>1</v>
      </c>
      <c r="K22" s="2">
        <v>6</v>
      </c>
      <c r="L22" s="2" t="s">
        <v>35</v>
      </c>
      <c r="M22" s="2">
        <v>0</v>
      </c>
      <c r="N22" s="2">
        <v>0</v>
      </c>
      <c r="O22" s="6"/>
    </row>
    <row r="23" spans="1:15" ht="12.75">
      <c r="A23" s="5">
        <v>19</v>
      </c>
      <c r="B23" s="2">
        <v>9</v>
      </c>
      <c r="C23" s="2">
        <v>13</v>
      </c>
      <c r="D23" s="2">
        <v>6.3</v>
      </c>
      <c r="E23" s="2">
        <v>8</v>
      </c>
      <c r="F23" s="2">
        <v>8</v>
      </c>
      <c r="G23" s="2">
        <v>86</v>
      </c>
      <c r="H23" s="2">
        <v>1013.6</v>
      </c>
      <c r="I23" s="2" t="s">
        <v>51</v>
      </c>
      <c r="J23" s="2">
        <v>2</v>
      </c>
      <c r="K23" s="2">
        <v>6</v>
      </c>
      <c r="L23" s="2" t="s">
        <v>38</v>
      </c>
      <c r="M23" s="2">
        <v>0</v>
      </c>
      <c r="N23" s="2">
        <v>0</v>
      </c>
      <c r="O23" s="6"/>
    </row>
    <row r="24" spans="1:15" ht="12.75">
      <c r="A24" s="5">
        <v>20</v>
      </c>
      <c r="B24" s="2">
        <v>9</v>
      </c>
      <c r="C24" s="2">
        <v>14</v>
      </c>
      <c r="D24" s="2">
        <v>5.4</v>
      </c>
      <c r="E24" s="2">
        <v>8.2</v>
      </c>
      <c r="F24" s="2">
        <v>6.7</v>
      </c>
      <c r="G24" s="2">
        <v>86</v>
      </c>
      <c r="H24" s="2">
        <v>997.3</v>
      </c>
      <c r="I24" s="2" t="s">
        <v>16</v>
      </c>
      <c r="J24" s="2">
        <v>2</v>
      </c>
      <c r="K24" s="2">
        <v>8</v>
      </c>
      <c r="L24" s="2" t="s">
        <v>43</v>
      </c>
      <c r="M24" s="2">
        <v>0</v>
      </c>
      <c r="N24" s="2">
        <v>0</v>
      </c>
      <c r="O24" s="6"/>
    </row>
    <row r="25" spans="1:15" ht="12.75">
      <c r="A25" s="5">
        <v>21</v>
      </c>
      <c r="B25" s="2">
        <v>9</v>
      </c>
      <c r="C25" s="2">
        <v>12</v>
      </c>
      <c r="D25" s="2">
        <v>7.4</v>
      </c>
      <c r="E25" s="2">
        <v>11.7</v>
      </c>
      <c r="F25" s="2">
        <v>11.2</v>
      </c>
      <c r="G25" s="2">
        <v>94</v>
      </c>
      <c r="H25" s="2">
        <v>995.8</v>
      </c>
      <c r="I25" s="2" t="s">
        <v>15</v>
      </c>
      <c r="J25" s="2">
        <v>2</v>
      </c>
      <c r="K25" s="2">
        <v>8</v>
      </c>
      <c r="L25" s="2" t="s">
        <v>42</v>
      </c>
      <c r="M25" s="2">
        <v>7</v>
      </c>
      <c r="N25" s="2">
        <v>0</v>
      </c>
      <c r="O25" s="6"/>
    </row>
    <row r="26" spans="1:15" ht="12.75">
      <c r="A26" s="5">
        <v>22</v>
      </c>
      <c r="B26" s="2">
        <v>9</v>
      </c>
      <c r="C26" s="2">
        <v>14.6</v>
      </c>
      <c r="D26" s="2">
        <v>9.2</v>
      </c>
      <c r="E26" s="2">
        <v>12.2</v>
      </c>
      <c r="F26" s="2">
        <v>11.2</v>
      </c>
      <c r="G26" s="2">
        <v>83</v>
      </c>
      <c r="H26" s="2">
        <v>995.9</v>
      </c>
      <c r="I26" s="2" t="s">
        <v>55</v>
      </c>
      <c r="J26" s="2">
        <v>2</v>
      </c>
      <c r="K26" s="2">
        <v>8</v>
      </c>
      <c r="L26" s="2" t="s">
        <v>41</v>
      </c>
      <c r="M26" s="2">
        <v>0</v>
      </c>
      <c r="N26" s="2">
        <v>0</v>
      </c>
      <c r="O26" s="6"/>
    </row>
    <row r="27" spans="1:15" ht="12.75">
      <c r="A27" s="5">
        <v>23</v>
      </c>
      <c r="B27" s="2">
        <v>9</v>
      </c>
      <c r="C27" s="2">
        <v>14.4</v>
      </c>
      <c r="D27" s="2">
        <v>8.4</v>
      </c>
      <c r="E27" s="2">
        <v>12.2</v>
      </c>
      <c r="F27" s="2">
        <v>11.1</v>
      </c>
      <c r="G27" s="2">
        <v>83</v>
      </c>
      <c r="H27" s="2">
        <v>1005.8</v>
      </c>
      <c r="I27" s="2" t="s">
        <v>51</v>
      </c>
      <c r="J27" s="2">
        <v>2</v>
      </c>
      <c r="K27" s="2">
        <v>4</v>
      </c>
      <c r="L27" s="2" t="s">
        <v>43</v>
      </c>
      <c r="M27" s="2">
        <v>2.75</v>
      </c>
      <c r="N27" s="2">
        <v>0</v>
      </c>
      <c r="O27" s="6"/>
    </row>
    <row r="28" spans="1:15" ht="12.75">
      <c r="A28" s="5">
        <v>24</v>
      </c>
      <c r="B28" s="2">
        <v>9</v>
      </c>
      <c r="C28" s="65">
        <v>15.7</v>
      </c>
      <c r="D28" s="2">
        <v>11.7</v>
      </c>
      <c r="E28" s="65">
        <v>14.2</v>
      </c>
      <c r="F28" s="2">
        <v>14</v>
      </c>
      <c r="G28" s="2">
        <v>99</v>
      </c>
      <c r="H28" s="2">
        <v>1003.3</v>
      </c>
      <c r="I28" s="2" t="s">
        <v>15</v>
      </c>
      <c r="J28" s="2">
        <v>2</v>
      </c>
      <c r="K28" s="2">
        <v>8</v>
      </c>
      <c r="L28" s="2" t="s">
        <v>39</v>
      </c>
      <c r="M28" s="2">
        <v>0.5</v>
      </c>
      <c r="N28" s="2">
        <v>0</v>
      </c>
      <c r="O28" s="6"/>
    </row>
    <row r="29" spans="1:15" ht="12.75">
      <c r="A29" s="5">
        <v>25</v>
      </c>
      <c r="B29" s="2">
        <v>9</v>
      </c>
      <c r="C29" s="2">
        <v>18.2</v>
      </c>
      <c r="D29" s="2">
        <v>11</v>
      </c>
      <c r="E29" s="2">
        <v>13.9</v>
      </c>
      <c r="F29" s="2">
        <v>11.4</v>
      </c>
      <c r="G29" s="2">
        <v>71</v>
      </c>
      <c r="H29" s="2">
        <v>1008.3</v>
      </c>
      <c r="I29" s="2" t="s">
        <v>50</v>
      </c>
      <c r="J29" s="2">
        <v>2</v>
      </c>
      <c r="K29" s="2">
        <v>3</v>
      </c>
      <c r="L29" s="2" t="s">
        <v>43</v>
      </c>
      <c r="M29" s="2">
        <v>0.25</v>
      </c>
      <c r="N29" s="2">
        <v>0</v>
      </c>
      <c r="O29" s="6"/>
    </row>
    <row r="30" spans="1:15" ht="12.75">
      <c r="A30" s="5">
        <v>26</v>
      </c>
      <c r="B30" s="2">
        <v>9</v>
      </c>
      <c r="C30" s="2">
        <v>16</v>
      </c>
      <c r="D30" s="2">
        <v>11.5</v>
      </c>
      <c r="E30" s="2">
        <v>13.2</v>
      </c>
      <c r="F30" s="2">
        <v>11</v>
      </c>
      <c r="G30" s="2">
        <v>75</v>
      </c>
      <c r="H30" s="2">
        <v>1016.3</v>
      </c>
      <c r="I30" s="2" t="s">
        <v>11</v>
      </c>
      <c r="J30" s="2">
        <v>2</v>
      </c>
      <c r="K30" s="2">
        <v>5</v>
      </c>
      <c r="L30" s="2" t="s">
        <v>43</v>
      </c>
      <c r="M30" s="2">
        <v>0.25</v>
      </c>
      <c r="N30" s="2">
        <v>0</v>
      </c>
      <c r="O30" s="6"/>
    </row>
    <row r="31" spans="1:15" ht="12.75">
      <c r="A31" s="5">
        <v>27</v>
      </c>
      <c r="B31" s="2">
        <v>9</v>
      </c>
      <c r="C31" s="2">
        <v>14.6</v>
      </c>
      <c r="D31" s="2">
        <v>10</v>
      </c>
      <c r="E31" s="2">
        <v>14.6</v>
      </c>
      <c r="F31" s="2">
        <v>14</v>
      </c>
      <c r="G31" s="2">
        <v>95</v>
      </c>
      <c r="H31" s="2">
        <v>1018.4</v>
      </c>
      <c r="I31" s="2" t="s">
        <v>51</v>
      </c>
      <c r="J31" s="2">
        <v>2</v>
      </c>
      <c r="K31" s="2">
        <v>8</v>
      </c>
      <c r="L31" s="2" t="s">
        <v>41</v>
      </c>
      <c r="M31" s="2">
        <v>2</v>
      </c>
      <c r="N31" s="2">
        <v>0</v>
      </c>
      <c r="O31" s="6"/>
    </row>
    <row r="32" spans="1:15" ht="12.75">
      <c r="A32" s="5">
        <v>28</v>
      </c>
      <c r="B32" s="2">
        <v>9</v>
      </c>
      <c r="C32" s="2">
        <v>17</v>
      </c>
      <c r="D32" s="2">
        <v>10.8</v>
      </c>
      <c r="E32" s="2">
        <v>13.8</v>
      </c>
      <c r="F32" s="2">
        <v>13.5</v>
      </c>
      <c r="G32" s="2">
        <v>99</v>
      </c>
      <c r="H32" s="2">
        <v>1017.1</v>
      </c>
      <c r="I32" s="2" t="s">
        <v>10</v>
      </c>
      <c r="J32" s="2">
        <v>2</v>
      </c>
      <c r="K32" s="2">
        <v>1</v>
      </c>
      <c r="L32" s="2" t="s">
        <v>35</v>
      </c>
      <c r="M32" s="2">
        <v>0</v>
      </c>
      <c r="N32" s="2">
        <v>0</v>
      </c>
      <c r="O32" s="6"/>
    </row>
    <row r="33" spans="1:15" ht="12.75">
      <c r="A33" s="5">
        <v>29</v>
      </c>
      <c r="B33" s="2">
        <v>9</v>
      </c>
      <c r="C33" s="2">
        <v>17.6</v>
      </c>
      <c r="D33" s="2">
        <v>7.2</v>
      </c>
      <c r="E33" s="2">
        <v>12</v>
      </c>
      <c r="F33" s="2">
        <v>10.5</v>
      </c>
      <c r="G33" s="2">
        <v>74</v>
      </c>
      <c r="H33" s="2">
        <v>1022</v>
      </c>
      <c r="I33" s="2">
        <v>0</v>
      </c>
      <c r="J33" s="2">
        <v>0</v>
      </c>
      <c r="K33" s="2">
        <v>8</v>
      </c>
      <c r="L33" s="2" t="s">
        <v>41</v>
      </c>
      <c r="M33" s="2">
        <v>0</v>
      </c>
      <c r="N33" s="2">
        <v>0</v>
      </c>
      <c r="O33" s="6"/>
    </row>
    <row r="34" spans="1:15" ht="12.75">
      <c r="A34" s="5">
        <v>30</v>
      </c>
      <c r="B34" s="2">
        <v>9</v>
      </c>
      <c r="C34" s="2">
        <v>16.7</v>
      </c>
      <c r="D34" s="2">
        <v>10.2</v>
      </c>
      <c r="E34" s="2">
        <v>12.8</v>
      </c>
      <c r="F34" s="2">
        <v>11</v>
      </c>
      <c r="G34" s="2">
        <v>75</v>
      </c>
      <c r="H34" s="2">
        <v>1022.1</v>
      </c>
      <c r="I34" s="2" t="s">
        <v>55</v>
      </c>
      <c r="J34" s="2">
        <v>2</v>
      </c>
      <c r="K34" s="2">
        <v>8</v>
      </c>
      <c r="L34" s="2" t="s">
        <v>41</v>
      </c>
      <c r="M34" s="2">
        <v>0</v>
      </c>
      <c r="N34" s="2">
        <v>0</v>
      </c>
      <c r="O34" s="6"/>
    </row>
    <row r="35" spans="1:15" ht="12.75">
      <c r="A35" s="5">
        <v>31</v>
      </c>
      <c r="B35" s="2">
        <v>9</v>
      </c>
      <c r="C35" s="2">
        <v>15.5</v>
      </c>
      <c r="D35" s="2">
        <v>12.1</v>
      </c>
      <c r="E35" s="2">
        <v>14.9</v>
      </c>
      <c r="F35" s="2">
        <v>14.4</v>
      </c>
      <c r="G35" s="2">
        <v>95</v>
      </c>
      <c r="H35" s="2">
        <v>1019.2</v>
      </c>
      <c r="I35" s="2" t="s">
        <v>51</v>
      </c>
      <c r="J35" s="2">
        <v>1</v>
      </c>
      <c r="K35" s="2">
        <v>8</v>
      </c>
      <c r="L35" s="2" t="s">
        <v>41</v>
      </c>
      <c r="M35" s="2">
        <v>1</v>
      </c>
      <c r="N35" s="2">
        <v>0</v>
      </c>
      <c r="O35" s="6"/>
    </row>
    <row r="36" spans="2:8" ht="12.75">
      <c r="B36" s="64" t="s">
        <v>46</v>
      </c>
      <c r="H36" s="17"/>
    </row>
    <row r="37" ht="13.5" thickBot="1">
      <c r="H37" s="17"/>
    </row>
    <row r="38" spans="2:14" ht="20.25" customHeight="1">
      <c r="B38" s="14" t="s">
        <v>24</v>
      </c>
      <c r="C38" s="18">
        <f>AVERAGE(C5:C35)</f>
        <v>15.54193548387097</v>
      </c>
      <c r="D38" s="18">
        <f>AVERAGE(D5:D35)</f>
        <v>8.151612903225807</v>
      </c>
      <c r="E38" s="18">
        <f>AVERAGE(E5:E35)</f>
        <v>11.519354838709676</v>
      </c>
      <c r="F38" s="18"/>
      <c r="G38" s="18">
        <f>AVERAGE(G5:G35)</f>
        <v>83.51612903225806</v>
      </c>
      <c r="H38" s="19">
        <f>AVERAGE(H5:H35)</f>
        <v>1015.8612903225804</v>
      </c>
      <c r="I38" s="20"/>
      <c r="J38" s="21">
        <f>AVERAGE(J5:J35)</f>
        <v>1.5806451612903225</v>
      </c>
      <c r="K38" s="22">
        <f>AVERAGE(K5:K35)</f>
        <v>6.225806451612903</v>
      </c>
      <c r="L38" s="20"/>
      <c r="M38" s="23" t="s">
        <v>27</v>
      </c>
      <c r="N38" s="24" t="s">
        <v>27</v>
      </c>
    </row>
    <row r="39" spans="2:14" ht="19.5" customHeight="1" thickBot="1">
      <c r="B39" s="15" t="s">
        <v>25</v>
      </c>
      <c r="C39" s="25">
        <f>MAX(C5:C35)</f>
        <v>20.4</v>
      </c>
      <c r="D39" s="25">
        <f>MAX(D5:D35)</f>
        <v>12.3</v>
      </c>
      <c r="E39" s="25">
        <f>MAX(E5:E35)</f>
        <v>15.5</v>
      </c>
      <c r="F39" s="25"/>
      <c r="G39" s="25">
        <f>MAX(G5:G35)</f>
        <v>99</v>
      </c>
      <c r="H39" s="26">
        <f>MAX(H5:H35)</f>
        <v>1035.5</v>
      </c>
      <c r="I39" s="27"/>
      <c r="J39" s="28">
        <f>MAX(J5:J35)</f>
        <v>3</v>
      </c>
      <c r="K39" s="29">
        <f>MAX(K5:K35)</f>
        <v>8</v>
      </c>
      <c r="L39" s="27"/>
      <c r="M39" s="30">
        <f>SUM(M5:M35)</f>
        <v>38.5</v>
      </c>
      <c r="N39" s="31">
        <f>SUM(N5:N35)</f>
        <v>0</v>
      </c>
    </row>
    <row r="40" spans="2:14" ht="20.25" customHeight="1" thickBot="1">
      <c r="B40" s="16" t="s">
        <v>26</v>
      </c>
      <c r="C40" s="32">
        <f>MIN(C5:C35)</f>
        <v>12</v>
      </c>
      <c r="D40" s="32">
        <f>MIN(D5:D35)</f>
        <v>2</v>
      </c>
      <c r="E40" s="32">
        <f>MIN(E5:E35)</f>
        <v>3.8</v>
      </c>
      <c r="F40" s="32"/>
      <c r="G40" s="32">
        <f>MIN(G5:G35)</f>
        <v>62</v>
      </c>
      <c r="H40" s="33">
        <f>MIN(H5:H35)</f>
        <v>995.8</v>
      </c>
      <c r="I40" s="27"/>
      <c r="J40" s="34">
        <f>MIN(J5:J35)</f>
        <v>0</v>
      </c>
      <c r="K40" s="35">
        <f>MIN(K5:K35)</f>
        <v>0</v>
      </c>
      <c r="L40" s="27"/>
      <c r="M40" s="27"/>
      <c r="N40" s="20"/>
    </row>
    <row r="41" spans="1:14" ht="13.5" thickBot="1">
      <c r="A41" s="36"/>
      <c r="B41" s="38"/>
      <c r="C41" s="39"/>
      <c r="D41" s="39"/>
      <c r="E41" s="39"/>
      <c r="F41" s="39"/>
      <c r="G41" s="40"/>
      <c r="H41" s="40"/>
      <c r="I41" s="36"/>
      <c r="J41" s="40"/>
      <c r="K41" s="40"/>
      <c r="L41" s="36"/>
      <c r="M41" s="36"/>
      <c r="N41" s="37"/>
    </row>
    <row r="42" spans="10:11" ht="13.5" thickBot="1">
      <c r="J42" s="57" t="s">
        <v>33</v>
      </c>
      <c r="K42" s="59" t="s">
        <v>34</v>
      </c>
    </row>
    <row r="43" spans="2:11" ht="13.5" thickBot="1">
      <c r="B43" s="41" t="s">
        <v>28</v>
      </c>
      <c r="C43" s="42"/>
      <c r="D43" s="43" t="s">
        <v>28</v>
      </c>
      <c r="E43" s="42"/>
      <c r="F43" s="42"/>
      <c r="G43" s="13"/>
      <c r="H43" s="44" t="s">
        <v>28</v>
      </c>
      <c r="J43" s="62" t="s">
        <v>22</v>
      </c>
      <c r="K43" s="63">
        <f>COUNTIF(L5:L35,"C.")</f>
        <v>2</v>
      </c>
    </row>
    <row r="44" spans="2:11" ht="13.5" thickBot="1">
      <c r="B44" s="45" t="s">
        <v>29</v>
      </c>
      <c r="C44" s="42"/>
      <c r="D44" s="46" t="s">
        <v>8</v>
      </c>
      <c r="E44" s="42"/>
      <c r="F44" s="42"/>
      <c r="G44" s="13"/>
      <c r="H44" s="47" t="s">
        <v>9</v>
      </c>
      <c r="J44" s="61" t="s">
        <v>35</v>
      </c>
      <c r="K44" s="51">
        <f>COUNTIF(L5:L35,"Ci.")</f>
        <v>4</v>
      </c>
    </row>
    <row r="45" spans="2:11" ht="13.5" thickBot="1">
      <c r="B45" s="48">
        <f>COUNTIF(D5:D35,"&lt;=0")</f>
        <v>0</v>
      </c>
      <c r="C45" s="42"/>
      <c r="D45" s="48">
        <f>COUNTIF(M5:M35,"&gt;0")</f>
        <v>14</v>
      </c>
      <c r="E45" s="42"/>
      <c r="F45" s="42"/>
      <c r="G45" s="13"/>
      <c r="H45" s="48">
        <f>COUNTIF(N5:N35,"&gt;0")</f>
        <v>0</v>
      </c>
      <c r="J45" s="52" t="s">
        <v>36</v>
      </c>
      <c r="K45" s="53">
        <f>COUNTIF(L5:L35,"Cc.")</f>
        <v>0</v>
      </c>
    </row>
    <row r="46" spans="10:11" ht="12.75">
      <c r="J46" s="52" t="s">
        <v>37</v>
      </c>
      <c r="K46" s="53">
        <f>COUNTIF(L5:L35,"Cs.")</f>
        <v>0</v>
      </c>
    </row>
    <row r="47" spans="10:11" ht="12.75">
      <c r="J47" s="52" t="s">
        <v>38</v>
      </c>
      <c r="K47" s="53">
        <f>COUNTIF(L5:L35,"Ac.")</f>
        <v>1</v>
      </c>
    </row>
    <row r="48" spans="10:11" ht="12.75">
      <c r="J48" s="52" t="s">
        <v>39</v>
      </c>
      <c r="K48" s="53">
        <f>COUNTIF(L5:L35,"As.")</f>
        <v>2</v>
      </c>
    </row>
    <row r="49" spans="10:11" ht="12.75">
      <c r="J49" s="52" t="s">
        <v>40</v>
      </c>
      <c r="K49" s="53">
        <f>COUNTIF(L5:L35,"Ns.")</f>
        <v>0</v>
      </c>
    </row>
    <row r="50" spans="10:11" ht="12.75">
      <c r="J50" s="52" t="s">
        <v>41</v>
      </c>
      <c r="K50" s="53">
        <f>COUNTIF(L5:L35,"Sc.")</f>
        <v>12</v>
      </c>
    </row>
    <row r="51" spans="10:11" ht="12.75">
      <c r="J51" s="52" t="s">
        <v>42</v>
      </c>
      <c r="K51" s="53">
        <f>COUNTIF(L5:L35,"St.")</f>
        <v>3</v>
      </c>
    </row>
    <row r="52" spans="10:11" ht="12.75">
      <c r="J52" s="52" t="s">
        <v>43</v>
      </c>
      <c r="K52" s="53">
        <f>COUNTIF(L5:L35,"Cu.")</f>
        <v>7</v>
      </c>
    </row>
    <row r="53" spans="10:11" ht="13.5" thickBot="1">
      <c r="J53" s="54" t="s">
        <v>44</v>
      </c>
      <c r="K53" s="55">
        <f>COUNTIF(L5:L35,"Cb.")</f>
        <v>0</v>
      </c>
    </row>
    <row r="54" spans="10:11" ht="13.5" thickBot="1">
      <c r="J54" s="60" t="s">
        <v>45</v>
      </c>
      <c r="K54" s="58">
        <f>SUM(K44:K53)</f>
        <v>29</v>
      </c>
    </row>
    <row r="55" ht="20.25" customHeight="1"/>
    <row r="194" ht="13.5" thickBot="1"/>
    <row r="195" spans="2:3" ht="12.75">
      <c r="B195" s="49" t="s">
        <v>30</v>
      </c>
      <c r="C195" s="50" t="s">
        <v>31</v>
      </c>
    </row>
    <row r="196" spans="2:14" ht="12.75">
      <c r="B196" s="66">
        <v>0</v>
      </c>
      <c r="C196" s="53">
        <f>COUNTIF(I5:I35,"0")</f>
        <v>3</v>
      </c>
      <c r="E196"/>
      <c r="F196"/>
      <c r="L196" s="10"/>
      <c r="N196"/>
    </row>
    <row r="197" spans="2:14" ht="12.75">
      <c r="B197" s="67" t="s">
        <v>12</v>
      </c>
      <c r="C197" s="53">
        <f>COUNTIF(I5:I35,"N")</f>
        <v>1</v>
      </c>
      <c r="E197"/>
      <c r="F197"/>
      <c r="L197" s="10"/>
      <c r="N197"/>
    </row>
    <row r="198" spans="2:14" ht="12.75">
      <c r="B198" s="68" t="s">
        <v>54</v>
      </c>
      <c r="C198" s="53">
        <f>COUNTIF(I5:I35,"NNE")</f>
        <v>1</v>
      </c>
      <c r="E198"/>
      <c r="F198"/>
      <c r="L198" s="10"/>
      <c r="N198"/>
    </row>
    <row r="199" spans="2:14" ht="12.75">
      <c r="B199" s="67" t="s">
        <v>13</v>
      </c>
      <c r="C199" s="53">
        <f>COUNTIF(I5:I35,"NE")</f>
        <v>1</v>
      </c>
      <c r="E199"/>
      <c r="F199"/>
      <c r="L199" s="10"/>
      <c r="N199"/>
    </row>
    <row r="200" spans="2:14" ht="12.75">
      <c r="B200" s="68" t="s">
        <v>52</v>
      </c>
      <c r="C200" s="53">
        <f>COUNTIF(I5:I35,"ENE")</f>
        <v>0</v>
      </c>
      <c r="E200"/>
      <c r="F200"/>
      <c r="L200" s="10"/>
      <c r="N200"/>
    </row>
    <row r="201" spans="2:14" ht="12.75">
      <c r="B201" s="67" t="s">
        <v>17</v>
      </c>
      <c r="C201" s="53">
        <f>COUNTIF(I5:I35,"E")</f>
        <v>1</v>
      </c>
      <c r="E201"/>
      <c r="F201"/>
      <c r="L201" s="10"/>
      <c r="N201"/>
    </row>
    <row r="202" spans="2:14" ht="12.75">
      <c r="B202" s="69" t="s">
        <v>49</v>
      </c>
      <c r="C202" s="53">
        <f>COUNTIF(I5:I35,"ESE")</f>
        <v>1</v>
      </c>
      <c r="E202"/>
      <c r="F202"/>
      <c r="L202" s="10"/>
      <c r="N202"/>
    </row>
    <row r="203" spans="2:14" ht="12.75">
      <c r="B203" s="67" t="s">
        <v>16</v>
      </c>
      <c r="C203" s="53">
        <f>COUNTIF(I5:I35,"SE")</f>
        <v>1</v>
      </c>
      <c r="E203"/>
      <c r="F203"/>
      <c r="L203" s="10"/>
      <c r="N203"/>
    </row>
    <row r="204" spans="2:14" ht="12.75">
      <c r="B204" s="69" t="s">
        <v>55</v>
      </c>
      <c r="C204" s="53">
        <f>COUNTIF(I5:I35,"SSE")</f>
        <v>2</v>
      </c>
      <c r="E204"/>
      <c r="F204"/>
      <c r="L204" s="10"/>
      <c r="N204"/>
    </row>
    <row r="205" spans="2:14" ht="12.75">
      <c r="B205" s="67" t="s">
        <v>15</v>
      </c>
      <c r="C205" s="53">
        <f>COUNTIF(I5:I35,"S")</f>
        <v>3</v>
      </c>
      <c r="E205"/>
      <c r="F205"/>
      <c r="L205" s="10"/>
      <c r="N205"/>
    </row>
    <row r="206" spans="2:14" ht="12.75">
      <c r="B206" s="69" t="s">
        <v>51</v>
      </c>
      <c r="C206" s="53">
        <f>COUNTIF(I5:I35,"SSW")</f>
        <v>6</v>
      </c>
      <c r="E206"/>
      <c r="F206"/>
      <c r="L206" s="10"/>
      <c r="N206"/>
    </row>
    <row r="207" spans="2:14" ht="12.75">
      <c r="B207" s="67" t="s">
        <v>10</v>
      </c>
      <c r="C207" s="53">
        <f>COUNTIF(I5:I35,"SW")</f>
        <v>2</v>
      </c>
      <c r="E207"/>
      <c r="F207"/>
      <c r="L207" s="10"/>
      <c r="N207"/>
    </row>
    <row r="208" spans="2:3" ht="12.75">
      <c r="B208" s="69" t="s">
        <v>50</v>
      </c>
      <c r="C208" s="53">
        <f>COUNTIF(I5:I35,"WSW")</f>
        <v>3</v>
      </c>
    </row>
    <row r="209" spans="2:3" ht="12.75">
      <c r="B209" s="67" t="s">
        <v>11</v>
      </c>
      <c r="C209" s="53">
        <f>COUNTIF(I5:I35,"W")</f>
        <v>2</v>
      </c>
    </row>
    <row r="210" spans="2:3" ht="12.75">
      <c r="B210" s="69" t="s">
        <v>53</v>
      </c>
      <c r="C210" s="53">
        <f>COUNTIF(I5:I35,"WNW")</f>
        <v>2</v>
      </c>
    </row>
    <row r="211" spans="2:3" ht="12.75">
      <c r="B211" s="70" t="s">
        <v>14</v>
      </c>
      <c r="C211" s="53">
        <f>COUNTIF(I5:I35,"NW")</f>
        <v>0</v>
      </c>
    </row>
    <row r="212" spans="2:3" ht="13.5" thickBot="1">
      <c r="B212" s="69" t="s">
        <v>57</v>
      </c>
      <c r="C212" s="51">
        <f>COUNTIF(I5:I35,"NNW")</f>
        <v>2</v>
      </c>
    </row>
    <row r="213" spans="2:3" ht="13.5" thickBot="1">
      <c r="B213" s="56" t="s">
        <v>32</v>
      </c>
      <c r="C213" s="63">
        <f>SUM(C197:C211)</f>
        <v>26</v>
      </c>
    </row>
  </sheetData>
  <sheetProtection/>
  <printOptions/>
  <pageMargins left="0.1968503937007874" right="0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Rodgers</dc:creator>
  <cp:keywords/>
  <dc:description/>
  <cp:lastModifiedBy>Main User</cp:lastModifiedBy>
  <cp:lastPrinted>2009-04-21T16:09:25Z</cp:lastPrinted>
  <dcterms:created xsi:type="dcterms:W3CDTF">2004-09-04T13:16:02Z</dcterms:created>
  <dcterms:modified xsi:type="dcterms:W3CDTF">2013-04-05T09:38:05Z</dcterms:modified>
  <cp:category/>
  <cp:version/>
  <cp:contentType/>
  <cp:contentStatus/>
</cp:coreProperties>
</file>