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4965" windowHeight="6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<sst xmlns="http://schemas.openxmlformats.org/spreadsheetml/2006/main" count="116" uniqueCount="60">
  <si>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</si>
  <si>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</si>
  <si>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</si>
  <si>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</si>
  <si>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</si>
  <si>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</si>
  <si>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</si>
  <si>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</si>
  <si>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</si>
  <si>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</si>
  <si>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</si>
  <si>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</si>
  <si>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</si>
  <si>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</si>
  <si>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</si>
  <si>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</si>
  <si>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</si>
  <si>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</si>
  <si>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</si>
  <si>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</si>
  <si>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</si>
  <si>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</si>
  <si>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</si>
  <si>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</si>
  <si>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</si>
  <si>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</si>
  <si>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</si>
  <si>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</si>
  <si>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</si>
  <si>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</si>
  <si>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</si>
  <si>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</si>
  <si>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</si>
  <si>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</si>
  <si>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</si>
  <si>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</si>
  <si>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</si>
  <si>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</si>
  <si>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</si>
  <si>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</si>
  <si>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</si>
  <si>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</si>
  <si>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</si>
  <si>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</si>
  <si>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</si>
  <si>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</si>
  <si>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</si>
  <si>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</si>
  <si>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</si>
  <si>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</si>
  <si>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</si>
  <si>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</si>
  <si>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</si>
  <si>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</si>
  <si>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</si>
  <si>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</si>
  <si>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</si>
  <si>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</si>
  <si>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NWW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</si>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</sst>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/>
    <xf numFmtId="0" fontId="0" fillId="0" borderId="30" xfId="0" applyBorder="1"/>
    <xf numFmtId="164" fontId="0" fillId="0" borderId="31" xfId="0" applyNumberFormat="1" applyBorder="1"/>
    <xf numFmtId="0" fontId="4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164" fontId="5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Sheet1!$C$5:$C$34</c:f>
              <c:numCache>
                <c:formatCode>General</c:formatCode>
                <c:ptCount val="30"/>
                <c:pt idx="0">
                  <c:v>13.2</c:v>
                </c:pt>
                <c:pt idx="1">
                  <c:v>19.8</c:v>
                </c:pt>
                <c:pt idx="2">
                  <c:v>23.4</c:v>
                </c:pt>
                <c:pt idx="3">
                  <c:v>26.4</c:v>
                </c:pt>
                <c:pt idx="4">
                  <c:v>25.8</c:v>
                </c:pt>
                <c:pt idx="5">
                  <c:v>22</c:v>
                </c:pt>
                <c:pt idx="6">
                  <c:v>18.5</c:v>
                </c:pt>
                <c:pt idx="7">
                  <c:v>19.3</c:v>
                </c:pt>
                <c:pt idx="8">
                  <c:v>21</c:v>
                </c:pt>
                <c:pt idx="9">
                  <c:v>15.6</c:v>
                </c:pt>
                <c:pt idx="10">
                  <c:v>19.399999999999999</c:v>
                </c:pt>
                <c:pt idx="11">
                  <c:v>20.6</c:v>
                </c:pt>
                <c:pt idx="12">
                  <c:v>21</c:v>
                </c:pt>
                <c:pt idx="13">
                  <c:v>17</c:v>
                </c:pt>
                <c:pt idx="14">
                  <c:v>18.5</c:v>
                </c:pt>
                <c:pt idx="15">
                  <c:v>21.5</c:v>
                </c:pt>
                <c:pt idx="16">
                  <c:v>22.8</c:v>
                </c:pt>
                <c:pt idx="17">
                  <c:v>18.600000000000001</c:v>
                </c:pt>
                <c:pt idx="18">
                  <c:v>16.399999999999999</c:v>
                </c:pt>
                <c:pt idx="19">
                  <c:v>21.5</c:v>
                </c:pt>
                <c:pt idx="20">
                  <c:v>26</c:v>
                </c:pt>
                <c:pt idx="21">
                  <c:v>26.5</c:v>
                </c:pt>
                <c:pt idx="22">
                  <c:v>25.5</c:v>
                </c:pt>
                <c:pt idx="23">
                  <c:v>23.7</c:v>
                </c:pt>
                <c:pt idx="24">
                  <c:v>25.4</c:v>
                </c:pt>
                <c:pt idx="25">
                  <c:v>27.3</c:v>
                </c:pt>
                <c:pt idx="26">
                  <c:v>27.5</c:v>
                </c:pt>
                <c:pt idx="27">
                  <c:v>26.6</c:v>
                </c:pt>
                <c:pt idx="28">
                  <c:v>26</c:v>
                </c:pt>
                <c:pt idx="29">
                  <c:v>25.1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10.4</c:v>
                </c:pt>
                <c:pt idx="1">
                  <c:v>8.4</c:v>
                </c:pt>
                <c:pt idx="2">
                  <c:v>8.1</c:v>
                </c:pt>
                <c:pt idx="3">
                  <c:v>8.4</c:v>
                </c:pt>
                <c:pt idx="4">
                  <c:v>14.6</c:v>
                </c:pt>
                <c:pt idx="5">
                  <c:v>14.4</c:v>
                </c:pt>
                <c:pt idx="6">
                  <c:v>11.5</c:v>
                </c:pt>
                <c:pt idx="7">
                  <c:v>11.5</c:v>
                </c:pt>
                <c:pt idx="8">
                  <c:v>12.5</c:v>
                </c:pt>
                <c:pt idx="9">
                  <c:v>12.4</c:v>
                </c:pt>
                <c:pt idx="10">
                  <c:v>10.199999999999999</c:v>
                </c:pt>
                <c:pt idx="11">
                  <c:v>10.7</c:v>
                </c:pt>
                <c:pt idx="12">
                  <c:v>10.4</c:v>
                </c:pt>
                <c:pt idx="13">
                  <c:v>11</c:v>
                </c:pt>
                <c:pt idx="14">
                  <c:v>6.1</c:v>
                </c:pt>
                <c:pt idx="15">
                  <c:v>7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7.2</c:v>
                </c:pt>
                <c:pt idx="20">
                  <c:v>11.8</c:v>
                </c:pt>
                <c:pt idx="21">
                  <c:v>12.8</c:v>
                </c:pt>
                <c:pt idx="22">
                  <c:v>11.9</c:v>
                </c:pt>
                <c:pt idx="23">
                  <c:v>13.9</c:v>
                </c:pt>
                <c:pt idx="24">
                  <c:v>9.8000000000000007</c:v>
                </c:pt>
                <c:pt idx="25">
                  <c:v>12.5</c:v>
                </c:pt>
                <c:pt idx="26">
                  <c:v>13.8</c:v>
                </c:pt>
                <c:pt idx="27">
                  <c:v>16</c:v>
                </c:pt>
                <c:pt idx="28">
                  <c:v>14.4</c:v>
                </c:pt>
                <c:pt idx="29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7488"/>
        <c:axId val="107329792"/>
      </c:lineChart>
      <c:catAx>
        <c:axId val="10732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2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7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4.5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0.75</c:v>
                </c:pt>
                <c:pt idx="6">
                  <c:v>8.5</c:v>
                </c:pt>
                <c:pt idx="7">
                  <c:v>12</c:v>
                </c:pt>
                <c:pt idx="8">
                  <c:v>12.5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2.75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0496"/>
        <c:axId val="117424896"/>
      </c:barChart>
      <c:catAx>
        <c:axId val="1090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2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50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12.2</c:v>
                </c:pt>
                <c:pt idx="1">
                  <c:v>11</c:v>
                </c:pt>
                <c:pt idx="2">
                  <c:v>19.7</c:v>
                </c:pt>
                <c:pt idx="3">
                  <c:v>17.7</c:v>
                </c:pt>
                <c:pt idx="4">
                  <c:v>21.8</c:v>
                </c:pt>
                <c:pt idx="5">
                  <c:v>19</c:v>
                </c:pt>
                <c:pt idx="6">
                  <c:v>17.100000000000001</c:v>
                </c:pt>
                <c:pt idx="7">
                  <c:v>13.4</c:v>
                </c:pt>
                <c:pt idx="8">
                  <c:v>14</c:v>
                </c:pt>
                <c:pt idx="9">
                  <c:v>14.2</c:v>
                </c:pt>
                <c:pt idx="10">
                  <c:v>14</c:v>
                </c:pt>
                <c:pt idx="11">
                  <c:v>15.5</c:v>
                </c:pt>
                <c:pt idx="12">
                  <c:v>17</c:v>
                </c:pt>
                <c:pt idx="13">
                  <c:v>14</c:v>
                </c:pt>
                <c:pt idx="14">
                  <c:v>12.2</c:v>
                </c:pt>
                <c:pt idx="15">
                  <c:v>15.4</c:v>
                </c:pt>
                <c:pt idx="16">
                  <c:v>10.4</c:v>
                </c:pt>
                <c:pt idx="17">
                  <c:v>15.2</c:v>
                </c:pt>
                <c:pt idx="18">
                  <c:v>12.9</c:v>
                </c:pt>
                <c:pt idx="19">
                  <c:v>13</c:v>
                </c:pt>
                <c:pt idx="20">
                  <c:v>18.8</c:v>
                </c:pt>
                <c:pt idx="21">
                  <c:v>19</c:v>
                </c:pt>
                <c:pt idx="22">
                  <c:v>19.5</c:v>
                </c:pt>
                <c:pt idx="23">
                  <c:v>19</c:v>
                </c:pt>
                <c:pt idx="24">
                  <c:v>19.8</c:v>
                </c:pt>
                <c:pt idx="25">
                  <c:v>21.1</c:v>
                </c:pt>
                <c:pt idx="26">
                  <c:v>23.5</c:v>
                </c:pt>
                <c:pt idx="27">
                  <c:v>21</c:v>
                </c:pt>
                <c:pt idx="28">
                  <c:v>22</c:v>
                </c:pt>
                <c:pt idx="29">
                  <c:v>20.2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4720"/>
        <c:axId val="104736640"/>
      </c:lineChart>
      <c:catAx>
        <c:axId val="1047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3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4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89</c:v>
                </c:pt>
                <c:pt idx="1">
                  <c:v>94</c:v>
                </c:pt>
                <c:pt idx="2">
                  <c:v>60</c:v>
                </c:pt>
                <c:pt idx="3">
                  <c:v>67</c:v>
                </c:pt>
                <c:pt idx="4">
                  <c:v>62</c:v>
                </c:pt>
                <c:pt idx="5">
                  <c:v>77</c:v>
                </c:pt>
                <c:pt idx="6">
                  <c:v>66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76</c:v>
                </c:pt>
                <c:pt idx="11">
                  <c:v>65</c:v>
                </c:pt>
                <c:pt idx="12">
                  <c:v>57</c:v>
                </c:pt>
                <c:pt idx="13">
                  <c:v>71</c:v>
                </c:pt>
                <c:pt idx="14">
                  <c:v>74</c:v>
                </c:pt>
                <c:pt idx="15">
                  <c:v>60</c:v>
                </c:pt>
                <c:pt idx="16">
                  <c:v>86</c:v>
                </c:pt>
                <c:pt idx="17">
                  <c:v>85</c:v>
                </c:pt>
                <c:pt idx="18">
                  <c:v>54</c:v>
                </c:pt>
                <c:pt idx="19">
                  <c:v>62</c:v>
                </c:pt>
                <c:pt idx="20">
                  <c:v>51</c:v>
                </c:pt>
                <c:pt idx="21">
                  <c:v>46</c:v>
                </c:pt>
                <c:pt idx="22">
                  <c:v>55</c:v>
                </c:pt>
                <c:pt idx="23">
                  <c:v>73</c:v>
                </c:pt>
                <c:pt idx="24">
                  <c:v>56</c:v>
                </c:pt>
                <c:pt idx="25">
                  <c:v>65</c:v>
                </c:pt>
                <c:pt idx="26">
                  <c:v>48</c:v>
                </c:pt>
                <c:pt idx="27">
                  <c:v>53</c:v>
                </c:pt>
                <c:pt idx="28">
                  <c:v>65</c:v>
                </c:pt>
                <c:pt idx="29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1216"/>
        <c:axId val="104775680"/>
      </c:lineChart>
      <c:catAx>
        <c:axId val="10476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756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1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1015.3</c:v>
                </c:pt>
                <c:pt idx="1">
                  <c:v>1023.3</c:v>
                </c:pt>
                <c:pt idx="2">
                  <c:v>1024.5</c:v>
                </c:pt>
                <c:pt idx="3">
                  <c:v>1020.9</c:v>
                </c:pt>
                <c:pt idx="4">
                  <c:v>1018.5</c:v>
                </c:pt>
                <c:pt idx="5">
                  <c:v>1011.6</c:v>
                </c:pt>
                <c:pt idx="6">
                  <c:v>1011.5</c:v>
                </c:pt>
                <c:pt idx="7">
                  <c:v>1001.4</c:v>
                </c:pt>
                <c:pt idx="8">
                  <c:v>1004.7</c:v>
                </c:pt>
                <c:pt idx="9">
                  <c:v>1010.9</c:v>
                </c:pt>
                <c:pt idx="10">
                  <c:v>1010.2</c:v>
                </c:pt>
                <c:pt idx="11">
                  <c:v>1016</c:v>
                </c:pt>
                <c:pt idx="12">
                  <c:v>1016.5</c:v>
                </c:pt>
                <c:pt idx="13">
                  <c:v>1019.1</c:v>
                </c:pt>
                <c:pt idx="14">
                  <c:v>1030</c:v>
                </c:pt>
                <c:pt idx="15">
                  <c:v>1028.5</c:v>
                </c:pt>
                <c:pt idx="16">
                  <c:v>1025.0999999999999</c:v>
                </c:pt>
                <c:pt idx="17">
                  <c:v>1021.5</c:v>
                </c:pt>
                <c:pt idx="18">
                  <c:v>1019.3</c:v>
                </c:pt>
                <c:pt idx="19">
                  <c:v>1022.5</c:v>
                </c:pt>
                <c:pt idx="20">
                  <c:v>1023.8</c:v>
                </c:pt>
                <c:pt idx="21">
                  <c:v>1023.6</c:v>
                </c:pt>
                <c:pt idx="22">
                  <c:v>1022.5</c:v>
                </c:pt>
                <c:pt idx="23">
                  <c:v>1019.5</c:v>
                </c:pt>
                <c:pt idx="24">
                  <c:v>1019.4</c:v>
                </c:pt>
                <c:pt idx="25">
                  <c:v>1017.1</c:v>
                </c:pt>
                <c:pt idx="26">
                  <c:v>1018.1</c:v>
                </c:pt>
                <c:pt idx="27">
                  <c:v>1021.1</c:v>
                </c:pt>
                <c:pt idx="28">
                  <c:v>1018</c:v>
                </c:pt>
                <c:pt idx="29">
                  <c:v>1019.5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4688"/>
        <c:axId val="105076608"/>
      </c:lineChart>
      <c:catAx>
        <c:axId val="10507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660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4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84800"/>
        <c:axId val="105086336"/>
      </c:radarChart>
      <c:catAx>
        <c:axId val="1050848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6336"/>
        <c:crosses val="autoZero"/>
        <c:auto val="0"/>
        <c:lblAlgn val="ctr"/>
        <c:lblOffset val="100"/>
        <c:noMultiLvlLbl val="0"/>
      </c:catAx>
      <c:valAx>
        <c:axId val="1050863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480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K2" sqref="K2"/>
    </sheetView>
  </sheetViews>
  <sheetFormatPr defaultRowHeight="12.75" x14ac:dyDescent="0.2"/>
  <cols>
    <col min="1" max="1" width="4.85546875" customWidth="1"/>
    <col min="2" max="2" width="8.28515625" style="7" customWidth="1"/>
    <col min="3" max="3" width="7.42578125" style="8" customWidth="1"/>
    <col min="4" max="5" width="7.7109375" style="8" customWidth="1"/>
    <col min="6" max="6" width="7.85546875" style="8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8" customWidth="1"/>
    <col min="15" max="15" width="27.85546875" customWidth="1"/>
  </cols>
  <sheetData>
    <row r="2" spans="1:15" x14ac:dyDescent="0.2">
      <c r="A2" s="9" t="s">
        <v>23</v>
      </c>
      <c r="C2" s="32" t="s">
        <v>54</v>
      </c>
    </row>
    <row r="3" spans="1:15" ht="13.5" thickBot="1" x14ac:dyDescent="0.25">
      <c r="A3" s="1" t="s">
        <v>19</v>
      </c>
      <c r="B3" s="62">
        <v>6.1</v>
      </c>
    </row>
    <row r="4" spans="1:15" x14ac:dyDescent="0.2">
      <c r="A4" s="3" t="s">
        <v>18</v>
      </c>
      <c r="B4" s="6" t="s">
        <v>21</v>
      </c>
      <c r="C4" s="55" t="s">
        <v>0</v>
      </c>
      <c r="D4" s="55" t="s">
        <v>1</v>
      </c>
      <c r="E4" s="55" t="s">
        <v>45</v>
      </c>
      <c r="F4" s="55" t="s">
        <v>46</v>
      </c>
      <c r="G4" s="60" t="s">
        <v>2</v>
      </c>
      <c r="H4" s="60" t="s">
        <v>3</v>
      </c>
      <c r="I4" s="66" t="s">
        <v>4</v>
      </c>
      <c r="J4" s="66" t="s">
        <v>5</v>
      </c>
      <c r="K4" s="60" t="s">
        <v>6</v>
      </c>
      <c r="L4" s="60" t="s">
        <v>7</v>
      </c>
      <c r="M4" s="60" t="s">
        <v>8</v>
      </c>
      <c r="N4" s="55" t="s">
        <v>9</v>
      </c>
      <c r="O4" s="54" t="s">
        <v>20</v>
      </c>
    </row>
    <row r="5" spans="1:15" x14ac:dyDescent="0.2">
      <c r="A5" s="4">
        <v>1</v>
      </c>
      <c r="B5" s="2">
        <v>9</v>
      </c>
      <c r="C5" s="2">
        <v>13.2</v>
      </c>
      <c r="D5" s="2">
        <v>10.4</v>
      </c>
      <c r="E5" s="2">
        <v>12.2</v>
      </c>
      <c r="F5" s="2">
        <v>11</v>
      </c>
      <c r="G5" s="2">
        <v>89</v>
      </c>
      <c r="H5" s="2">
        <v>1015.3</v>
      </c>
      <c r="I5" s="2" t="s">
        <v>53</v>
      </c>
      <c r="J5" s="2">
        <v>1</v>
      </c>
      <c r="K5" s="2"/>
      <c r="L5" s="2"/>
      <c r="M5" s="2">
        <v>4.5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19.8</v>
      </c>
      <c r="D6" s="2">
        <v>8.4</v>
      </c>
      <c r="E6" s="2">
        <v>11</v>
      </c>
      <c r="F6" s="2">
        <v>10.6</v>
      </c>
      <c r="G6" s="2">
        <v>94</v>
      </c>
      <c r="H6" s="2">
        <v>1023.3</v>
      </c>
      <c r="I6" s="2" t="s">
        <v>11</v>
      </c>
      <c r="J6" s="2">
        <v>1</v>
      </c>
      <c r="K6" s="2">
        <v>8</v>
      </c>
      <c r="L6" s="2" t="s">
        <v>37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23.4</v>
      </c>
      <c r="D7" s="2">
        <v>8.1</v>
      </c>
      <c r="E7" s="2">
        <v>19.7</v>
      </c>
      <c r="F7" s="2">
        <v>15.5</v>
      </c>
      <c r="G7" s="2">
        <v>60</v>
      </c>
      <c r="H7" s="2">
        <v>1024.5</v>
      </c>
      <c r="I7" s="2" t="s">
        <v>50</v>
      </c>
      <c r="J7" s="2">
        <v>1</v>
      </c>
      <c r="K7" s="2"/>
      <c r="L7" s="2"/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26.4</v>
      </c>
      <c r="D8" s="2">
        <v>8.4</v>
      </c>
      <c r="E8" s="2">
        <v>17.7</v>
      </c>
      <c r="F8" s="2">
        <v>14.5</v>
      </c>
      <c r="G8" s="2">
        <v>67</v>
      </c>
      <c r="H8" s="2">
        <v>1020.9</v>
      </c>
      <c r="I8" s="2" t="s">
        <v>50</v>
      </c>
      <c r="J8" s="2">
        <v>1</v>
      </c>
      <c r="K8" s="2"/>
      <c r="L8" s="2"/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25.8</v>
      </c>
      <c r="D9" s="2">
        <v>14.6</v>
      </c>
      <c r="E9" s="2">
        <v>21.8</v>
      </c>
      <c r="F9" s="2">
        <v>17.5</v>
      </c>
      <c r="G9" s="2">
        <v>62</v>
      </c>
      <c r="H9" s="2">
        <v>1018.5</v>
      </c>
      <c r="I9" s="2" t="s">
        <v>49</v>
      </c>
      <c r="J9" s="2">
        <v>1</v>
      </c>
      <c r="K9" s="2"/>
      <c r="L9" s="2"/>
      <c r="M9" s="2">
        <v>0.5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22</v>
      </c>
      <c r="D10" s="2">
        <v>14.4</v>
      </c>
      <c r="E10" s="2">
        <v>19</v>
      </c>
      <c r="F10" s="2">
        <v>16.2</v>
      </c>
      <c r="G10" s="2">
        <v>77</v>
      </c>
      <c r="H10" s="2">
        <v>1011.6</v>
      </c>
      <c r="I10" s="2" t="s">
        <v>12</v>
      </c>
      <c r="J10" s="2">
        <v>2</v>
      </c>
      <c r="K10" s="2">
        <v>7</v>
      </c>
      <c r="L10" s="2" t="s">
        <v>37</v>
      </c>
      <c r="M10" s="2">
        <v>0.75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18.5</v>
      </c>
      <c r="D11" s="2">
        <v>11.5</v>
      </c>
      <c r="E11" s="2">
        <v>17.100000000000001</v>
      </c>
      <c r="F11" s="2">
        <v>13.5</v>
      </c>
      <c r="G11" s="2">
        <v>66</v>
      </c>
      <c r="H11" s="2">
        <v>1011.5</v>
      </c>
      <c r="I11" s="2" t="s">
        <v>11</v>
      </c>
      <c r="J11" s="2">
        <v>1</v>
      </c>
      <c r="K11" s="2">
        <v>8</v>
      </c>
      <c r="L11" s="2" t="s">
        <v>37</v>
      </c>
      <c r="M11" s="2">
        <v>8.5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19.3</v>
      </c>
      <c r="D12" s="2">
        <v>11.5</v>
      </c>
      <c r="E12" s="2">
        <v>13.4</v>
      </c>
      <c r="F12" s="2">
        <v>13</v>
      </c>
      <c r="G12" s="2">
        <v>95</v>
      </c>
      <c r="H12" s="2">
        <v>1001.4</v>
      </c>
      <c r="I12" s="2" t="s">
        <v>47</v>
      </c>
      <c r="J12" s="2">
        <v>1</v>
      </c>
      <c r="K12" s="2">
        <v>8</v>
      </c>
      <c r="L12" s="2" t="s">
        <v>39</v>
      </c>
      <c r="M12" s="2">
        <v>12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21</v>
      </c>
      <c r="D13" s="2">
        <v>12.5</v>
      </c>
      <c r="E13" s="2">
        <v>14</v>
      </c>
      <c r="F13" s="2">
        <v>13.5</v>
      </c>
      <c r="G13" s="2">
        <v>95</v>
      </c>
      <c r="H13" s="2">
        <v>1004.7</v>
      </c>
      <c r="I13" s="2" t="s">
        <v>50</v>
      </c>
      <c r="J13" s="2">
        <v>1</v>
      </c>
      <c r="K13" s="2">
        <v>8</v>
      </c>
      <c r="L13" s="2" t="s">
        <v>39</v>
      </c>
      <c r="M13" s="2">
        <v>12.5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15.6</v>
      </c>
      <c r="D14" s="2">
        <v>12.4</v>
      </c>
      <c r="E14" s="2">
        <v>14.2</v>
      </c>
      <c r="F14" s="2">
        <v>13.6</v>
      </c>
      <c r="G14" s="2">
        <v>95</v>
      </c>
      <c r="H14" s="2">
        <v>1010.9</v>
      </c>
      <c r="I14" s="2" t="s">
        <v>13</v>
      </c>
      <c r="J14" s="2">
        <v>3</v>
      </c>
      <c r="K14" s="2">
        <v>8</v>
      </c>
      <c r="L14" s="2" t="s">
        <v>39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19.399999999999999</v>
      </c>
      <c r="D15" s="2">
        <v>10.199999999999999</v>
      </c>
      <c r="E15" s="2">
        <v>14</v>
      </c>
      <c r="F15" s="2">
        <v>11.8</v>
      </c>
      <c r="G15" s="2">
        <v>76</v>
      </c>
      <c r="H15" s="2">
        <v>1010.2</v>
      </c>
      <c r="I15" s="2" t="s">
        <v>58</v>
      </c>
      <c r="J15" s="2">
        <v>2</v>
      </c>
      <c r="K15" s="2">
        <v>7</v>
      </c>
      <c r="L15" s="2" t="s">
        <v>39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20.6</v>
      </c>
      <c r="D16" s="2">
        <v>10.7</v>
      </c>
      <c r="E16" s="2">
        <v>15.5</v>
      </c>
      <c r="F16" s="2">
        <v>12</v>
      </c>
      <c r="G16" s="2">
        <v>65</v>
      </c>
      <c r="H16" s="2">
        <v>1016</v>
      </c>
      <c r="I16" s="2" t="s">
        <v>57</v>
      </c>
      <c r="J16" s="2">
        <v>2</v>
      </c>
      <c r="K16" s="2">
        <v>4</v>
      </c>
      <c r="L16" s="2" t="s">
        <v>41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21</v>
      </c>
      <c r="D17" s="2">
        <v>10.4</v>
      </c>
      <c r="E17" s="2">
        <v>17</v>
      </c>
      <c r="F17" s="2">
        <v>12.6</v>
      </c>
      <c r="G17" s="2">
        <v>57</v>
      </c>
      <c r="H17" s="2">
        <v>1016.5</v>
      </c>
      <c r="I17" s="2" t="s">
        <v>49</v>
      </c>
      <c r="J17" s="2">
        <v>1</v>
      </c>
      <c r="K17" s="2">
        <v>7</v>
      </c>
      <c r="L17" s="2" t="s">
        <v>36</v>
      </c>
      <c r="M17" s="2">
        <v>17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17</v>
      </c>
      <c r="D18" s="2">
        <v>11</v>
      </c>
      <c r="E18" s="2">
        <v>14</v>
      </c>
      <c r="F18" s="2">
        <v>11.7</v>
      </c>
      <c r="G18" s="2">
        <v>71</v>
      </c>
      <c r="H18" s="2">
        <v>1019.1</v>
      </c>
      <c r="I18" s="2" t="s">
        <v>13</v>
      </c>
      <c r="J18" s="2">
        <v>2</v>
      </c>
      <c r="K18" s="2">
        <v>6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18.5</v>
      </c>
      <c r="D19" s="2">
        <v>6.1</v>
      </c>
      <c r="E19" s="2">
        <v>12.2</v>
      </c>
      <c r="F19" s="2">
        <v>10</v>
      </c>
      <c r="G19" s="2">
        <v>74</v>
      </c>
      <c r="H19" s="2">
        <v>1030</v>
      </c>
      <c r="I19" s="2" t="s">
        <v>13</v>
      </c>
      <c r="J19" s="2">
        <v>2</v>
      </c>
      <c r="K19" s="2">
        <v>8</v>
      </c>
      <c r="L19" s="2" t="s">
        <v>39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21.5</v>
      </c>
      <c r="D20" s="2">
        <v>7</v>
      </c>
      <c r="E20" s="2">
        <v>15.4</v>
      </c>
      <c r="F20" s="2">
        <v>11.5</v>
      </c>
      <c r="G20" s="2">
        <v>60</v>
      </c>
      <c r="H20" s="2">
        <v>1028.5</v>
      </c>
      <c r="I20" s="2" t="s">
        <v>50</v>
      </c>
      <c r="J20" s="2">
        <v>2</v>
      </c>
      <c r="K20" s="2">
        <v>0</v>
      </c>
      <c r="L20" s="2" t="s">
        <v>59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22.8</v>
      </c>
      <c r="D21" s="2">
        <v>7</v>
      </c>
      <c r="E21" s="2">
        <v>10.4</v>
      </c>
      <c r="F21" s="2">
        <v>9.5</v>
      </c>
      <c r="G21" s="2">
        <v>86</v>
      </c>
      <c r="H21" s="2">
        <v>1025.0999999999999</v>
      </c>
      <c r="I21" s="2" t="s">
        <v>13</v>
      </c>
      <c r="J21" s="2">
        <v>2</v>
      </c>
      <c r="K21" s="2">
        <v>0</v>
      </c>
      <c r="L21" s="2" t="s">
        <v>59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18.600000000000001</v>
      </c>
      <c r="D22" s="2">
        <v>10</v>
      </c>
      <c r="E22" s="2">
        <v>15.2</v>
      </c>
      <c r="F22" s="2">
        <v>13.6</v>
      </c>
      <c r="G22" s="2">
        <v>85</v>
      </c>
      <c r="H22" s="2">
        <v>1021.5</v>
      </c>
      <c r="I22" s="2" t="s">
        <v>58</v>
      </c>
      <c r="J22" s="2">
        <v>1</v>
      </c>
      <c r="K22" s="2">
        <v>8</v>
      </c>
      <c r="L22" s="2" t="s">
        <v>39</v>
      </c>
      <c r="M22" s="2">
        <v>1.75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16.399999999999999</v>
      </c>
      <c r="D23" s="2">
        <v>8</v>
      </c>
      <c r="E23" s="2">
        <v>12.9</v>
      </c>
      <c r="F23" s="2">
        <v>9.1</v>
      </c>
      <c r="G23" s="2">
        <v>54</v>
      </c>
      <c r="H23" s="2">
        <v>1019.3</v>
      </c>
      <c r="I23" s="2" t="s">
        <v>12</v>
      </c>
      <c r="J23" s="2">
        <v>3</v>
      </c>
      <c r="K23" s="2">
        <v>6</v>
      </c>
      <c r="L23" s="2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21.5</v>
      </c>
      <c r="D24" s="2">
        <v>7.2</v>
      </c>
      <c r="E24" s="2">
        <v>13</v>
      </c>
      <c r="F24" s="2">
        <v>9.4</v>
      </c>
      <c r="G24" s="2">
        <v>62</v>
      </c>
      <c r="H24" s="2">
        <v>1022.5</v>
      </c>
      <c r="I24" s="2" t="s">
        <v>57</v>
      </c>
      <c r="J24" s="2">
        <v>2</v>
      </c>
      <c r="K24" s="2">
        <v>4</v>
      </c>
      <c r="L24" s="2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26</v>
      </c>
      <c r="D25" s="2">
        <v>11.8</v>
      </c>
      <c r="E25" s="2">
        <v>18.8</v>
      </c>
      <c r="F25" s="2">
        <v>13.4</v>
      </c>
      <c r="G25" s="2">
        <v>51</v>
      </c>
      <c r="H25" s="2">
        <v>1023.8</v>
      </c>
      <c r="I25" s="2" t="s">
        <v>51</v>
      </c>
      <c r="J25" s="2">
        <v>1</v>
      </c>
      <c r="K25" s="2">
        <v>0</v>
      </c>
      <c r="L25" s="2" t="s">
        <v>59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26.5</v>
      </c>
      <c r="D26" s="2">
        <v>12.8</v>
      </c>
      <c r="E26" s="2">
        <v>19</v>
      </c>
      <c r="F26" s="2">
        <v>13.2</v>
      </c>
      <c r="G26" s="2">
        <v>46</v>
      </c>
      <c r="H26" s="2">
        <v>1023.6</v>
      </c>
      <c r="I26" s="2" t="s">
        <v>51</v>
      </c>
      <c r="J26" s="2">
        <v>2</v>
      </c>
      <c r="K26" s="2">
        <v>3</v>
      </c>
      <c r="L26" s="2" t="s">
        <v>33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7">
        <v>25.5</v>
      </c>
      <c r="D27" s="2">
        <v>11.9</v>
      </c>
      <c r="E27" s="2">
        <v>19.5</v>
      </c>
      <c r="F27" s="2">
        <v>14.5</v>
      </c>
      <c r="G27" s="2">
        <v>55</v>
      </c>
      <c r="H27" s="2">
        <v>1022.5</v>
      </c>
      <c r="I27" s="2" t="s">
        <v>11</v>
      </c>
      <c r="J27" s="2">
        <v>1</v>
      </c>
      <c r="K27" s="2">
        <v>6</v>
      </c>
      <c r="L27" s="2" t="s">
        <v>37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23.7</v>
      </c>
      <c r="D28" s="2">
        <v>13.9</v>
      </c>
      <c r="E28" s="67">
        <v>19</v>
      </c>
      <c r="F28" s="2">
        <v>16</v>
      </c>
      <c r="G28" s="2">
        <v>73</v>
      </c>
      <c r="H28" s="2">
        <v>1019.5</v>
      </c>
      <c r="I28" s="2" t="s">
        <v>51</v>
      </c>
      <c r="J28" s="2">
        <v>2</v>
      </c>
      <c r="K28" s="2">
        <v>4</v>
      </c>
      <c r="L28" s="2" t="s">
        <v>41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25.4</v>
      </c>
      <c r="D29" s="2">
        <v>9.8000000000000007</v>
      </c>
      <c r="E29" s="2">
        <v>19.8</v>
      </c>
      <c r="F29" s="2">
        <v>15.1</v>
      </c>
      <c r="G29" s="2">
        <v>56</v>
      </c>
      <c r="H29" s="2">
        <v>1019.4</v>
      </c>
      <c r="I29" s="2" t="s">
        <v>12</v>
      </c>
      <c r="J29" s="2">
        <v>1</v>
      </c>
      <c r="K29" s="2">
        <v>4</v>
      </c>
      <c r="L29" s="2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27.3</v>
      </c>
      <c r="D30" s="2">
        <v>12.5</v>
      </c>
      <c r="E30" s="2">
        <v>21.1</v>
      </c>
      <c r="F30" s="2">
        <v>17</v>
      </c>
      <c r="G30" s="2">
        <v>65</v>
      </c>
      <c r="H30" s="2">
        <v>1017.1</v>
      </c>
      <c r="I30" s="2" t="s">
        <v>53</v>
      </c>
      <c r="J30" s="2">
        <v>1</v>
      </c>
      <c r="K30" s="2">
        <v>3</v>
      </c>
      <c r="L30" s="2" t="s">
        <v>36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27.5</v>
      </c>
      <c r="D31" s="2">
        <v>13.8</v>
      </c>
      <c r="E31" s="2">
        <v>23.5</v>
      </c>
      <c r="F31" s="2">
        <v>17</v>
      </c>
      <c r="G31" s="2">
        <v>48</v>
      </c>
      <c r="H31" s="2">
        <v>1018.1</v>
      </c>
      <c r="I31" s="2" t="s">
        <v>49</v>
      </c>
      <c r="J31" s="2">
        <v>1</v>
      </c>
      <c r="K31" s="2">
        <v>2</v>
      </c>
      <c r="L31" s="2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26.6</v>
      </c>
      <c r="D32" s="2">
        <v>16</v>
      </c>
      <c r="E32" s="2">
        <v>21</v>
      </c>
      <c r="F32" s="2">
        <v>13.6</v>
      </c>
      <c r="G32" s="2">
        <v>53</v>
      </c>
      <c r="H32" s="2">
        <v>1021.1</v>
      </c>
      <c r="I32" s="2" t="s">
        <v>11</v>
      </c>
      <c r="J32" s="2">
        <v>1</v>
      </c>
      <c r="K32" s="2">
        <v>2</v>
      </c>
      <c r="L32" s="2" t="s">
        <v>41</v>
      </c>
      <c r="M32" s="2">
        <v>2.75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26</v>
      </c>
      <c r="D33" s="2">
        <v>14.4</v>
      </c>
      <c r="E33" s="2">
        <v>22</v>
      </c>
      <c r="F33" s="2">
        <v>18</v>
      </c>
      <c r="G33" s="2">
        <v>65</v>
      </c>
      <c r="H33" s="2">
        <v>1018</v>
      </c>
      <c r="I33" s="2" t="s">
        <v>51</v>
      </c>
      <c r="J33" s="2">
        <v>2</v>
      </c>
      <c r="K33" s="2">
        <v>4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25.1</v>
      </c>
      <c r="D34" s="2">
        <v>14.2</v>
      </c>
      <c r="E34" s="2">
        <v>20.2</v>
      </c>
      <c r="F34" s="2">
        <v>15.6</v>
      </c>
      <c r="G34" s="2">
        <v>60</v>
      </c>
      <c r="H34" s="2">
        <v>1019.5</v>
      </c>
      <c r="I34" s="2" t="s">
        <v>57</v>
      </c>
      <c r="J34" s="2">
        <v>1</v>
      </c>
      <c r="K34" s="2"/>
      <c r="L34" s="2"/>
      <c r="M34" s="2">
        <v>0</v>
      </c>
      <c r="N34" s="2">
        <v>0</v>
      </c>
      <c r="O34" s="5"/>
    </row>
    <row r="35" spans="1:15" x14ac:dyDescent="0.2">
      <c r="A35" s="4"/>
      <c r="B35" s="2"/>
      <c r="C35" s="63"/>
      <c r="D35" s="2"/>
      <c r="E35" s="2"/>
      <c r="F35" s="2"/>
      <c r="G35" s="2"/>
      <c r="H35" s="2"/>
      <c r="I35" s="2"/>
      <c r="J35" s="2"/>
      <c r="K35" s="2"/>
      <c r="L35" s="2"/>
      <c r="M35" s="68"/>
      <c r="N35" s="63"/>
      <c r="O35" s="5"/>
    </row>
    <row r="36" spans="1:15" x14ac:dyDescent="0.2">
      <c r="B36" s="48" t="s">
        <v>44</v>
      </c>
      <c r="H36" s="13"/>
      <c r="M36" s="64"/>
      <c r="N36" s="65"/>
    </row>
    <row r="37" spans="1:15" ht="15.75" thickBot="1" x14ac:dyDescent="0.3">
      <c r="H37" s="13"/>
      <c r="M37" s="58" t="s">
        <v>27</v>
      </c>
      <c r="N37" s="59" t="s">
        <v>27</v>
      </c>
    </row>
    <row r="38" spans="1:15" ht="20.25" customHeight="1" x14ac:dyDescent="0.25">
      <c r="B38" s="10" t="s">
        <v>24</v>
      </c>
      <c r="C38" s="14">
        <f>AVERAGE(C4:C34)</f>
        <v>22.063333333333333</v>
      </c>
      <c r="D38" s="14">
        <f>AVERAGE(D5:D35)</f>
        <v>11.03</v>
      </c>
      <c r="E38" s="14">
        <f>AVERAGE(E5:E35)</f>
        <v>16.786666666666665</v>
      </c>
      <c r="F38" s="14"/>
      <c r="G38" s="14">
        <f>AVERAGE(G5:G35)</f>
        <v>68.733333333333334</v>
      </c>
      <c r="H38" s="15">
        <f>AVERAGE(H5:H35)</f>
        <v>1018.4633333333331</v>
      </c>
      <c r="I38" s="16"/>
      <c r="J38" s="17">
        <f>AVERAGE(J5:J35)</f>
        <v>1.5</v>
      </c>
      <c r="K38" s="18">
        <f>AVERAGE(K5:K35)</f>
        <v>5</v>
      </c>
      <c r="L38" s="16"/>
      <c r="M38" s="60" t="s">
        <v>8</v>
      </c>
      <c r="N38" s="55" t="s">
        <v>9</v>
      </c>
    </row>
    <row r="39" spans="1:15" ht="19.5" customHeight="1" thickBot="1" x14ac:dyDescent="0.3">
      <c r="B39" s="11" t="s">
        <v>25</v>
      </c>
      <c r="C39" s="19">
        <f>MAX(C4:C34)</f>
        <v>27.5</v>
      </c>
      <c r="D39" s="19">
        <f>MAX(D5:D35)</f>
        <v>16</v>
      </c>
      <c r="E39" s="19">
        <f>MAX(E5:E35)</f>
        <v>23.5</v>
      </c>
      <c r="F39" s="19"/>
      <c r="G39" s="19">
        <f>MAX(G5:G35)</f>
        <v>95</v>
      </c>
      <c r="H39" s="20">
        <f>MAX(H5:H35)</f>
        <v>1030</v>
      </c>
      <c r="I39" s="21"/>
      <c r="J39" s="22">
        <f>MAX(J5:J35)</f>
        <v>3</v>
      </c>
      <c r="K39" s="23">
        <f>MAX(K5:K35)</f>
        <v>8</v>
      </c>
      <c r="L39" s="21"/>
      <c r="M39" s="61">
        <f>SUM(M4:M34)</f>
        <v>60.25</v>
      </c>
      <c r="N39" s="69">
        <f>SUM(N4:N35)</f>
        <v>0</v>
      </c>
    </row>
    <row r="40" spans="1:15" ht="20.25" customHeight="1" thickBot="1" x14ac:dyDescent="0.3">
      <c r="B40" s="12" t="s">
        <v>26</v>
      </c>
      <c r="C40" s="24">
        <f>MIN(C4:C34)</f>
        <v>13.2</v>
      </c>
      <c r="D40" s="24">
        <f>MIN(D5:D35)</f>
        <v>6.1</v>
      </c>
      <c r="E40" s="24">
        <f>MIN(E5:E35)</f>
        <v>10.4</v>
      </c>
      <c r="F40" s="24"/>
      <c r="G40" s="24">
        <f>MIN(G5:G35)</f>
        <v>46</v>
      </c>
      <c r="H40" s="25">
        <f>MIN(H5:H35)</f>
        <v>1001.4</v>
      </c>
      <c r="I40" s="21"/>
      <c r="J40" s="26">
        <f>MIN(J5:J35)</f>
        <v>1</v>
      </c>
      <c r="K40" s="27">
        <f>MIN(K5:K35)</f>
        <v>0</v>
      </c>
      <c r="L40" s="21"/>
      <c r="M40" s="56" t="s">
        <v>55</v>
      </c>
      <c r="N40" s="57" t="s">
        <v>56</v>
      </c>
    </row>
    <row r="41" spans="1:15" ht="13.5" thickBot="1" x14ac:dyDescent="0.25">
      <c r="A41" s="28"/>
      <c r="B41" s="29"/>
      <c r="C41" s="30"/>
      <c r="D41" s="30"/>
      <c r="E41" s="30"/>
      <c r="F41" s="30"/>
      <c r="G41" s="31"/>
      <c r="H41" s="31"/>
      <c r="I41" s="28"/>
      <c r="J41" s="31"/>
      <c r="K41" s="31"/>
      <c r="L41" s="28"/>
      <c r="M41" s="31"/>
      <c r="N41" s="30"/>
    </row>
    <row r="42" spans="1:15" ht="13.5" thickBot="1" x14ac:dyDescent="0.25">
      <c r="J42" s="41" t="s">
        <v>31</v>
      </c>
      <c r="K42" s="43" t="s">
        <v>32</v>
      </c>
    </row>
    <row r="43" spans="1:15" ht="13.5" thickBot="1" x14ac:dyDescent="0.25">
      <c r="B43" s="70"/>
      <c r="C43" s="71"/>
      <c r="D43" s="72"/>
      <c r="E43" s="71"/>
      <c r="F43" s="71"/>
      <c r="G43" s="73"/>
      <c r="H43" s="74"/>
      <c r="J43" s="46" t="s">
        <v>22</v>
      </c>
      <c r="K43" s="47">
        <f>COUNTIF(L5:L35,"C.")</f>
        <v>3</v>
      </c>
    </row>
    <row r="44" spans="1:15" x14ac:dyDescent="0.2">
      <c r="B44" s="70"/>
      <c r="C44" s="71"/>
      <c r="D44" s="72"/>
      <c r="E44" s="71"/>
      <c r="F44" s="71"/>
      <c r="G44" s="73"/>
      <c r="H44" s="74"/>
      <c r="J44" s="45" t="s">
        <v>33</v>
      </c>
      <c r="K44" s="35">
        <f>COUNTIF(L5:L35,"Ci.")</f>
        <v>1</v>
      </c>
    </row>
    <row r="45" spans="1:15" x14ac:dyDescent="0.2">
      <c r="B45" s="75"/>
      <c r="C45" s="71"/>
      <c r="D45" s="75"/>
      <c r="E45" s="71"/>
      <c r="F45" s="71"/>
      <c r="G45" s="73"/>
      <c r="H45" s="75"/>
      <c r="J45" s="36" t="s">
        <v>34</v>
      </c>
      <c r="K45" s="37">
        <f>COUNTIF(L5:L35,"Cc.")</f>
        <v>0</v>
      </c>
    </row>
    <row r="46" spans="1:15" x14ac:dyDescent="0.2">
      <c r="J46" s="36" t="s">
        <v>35</v>
      </c>
      <c r="K46" s="37">
        <f>COUNTIF(L5:L35,"Cs.")</f>
        <v>0</v>
      </c>
    </row>
    <row r="47" spans="1:15" x14ac:dyDescent="0.2">
      <c r="J47" s="36" t="s">
        <v>36</v>
      </c>
      <c r="K47" s="37">
        <f>COUNTIF(L5:L35,"Ac.")</f>
        <v>2</v>
      </c>
    </row>
    <row r="48" spans="1:15" x14ac:dyDescent="0.2">
      <c r="J48" s="36" t="s">
        <v>37</v>
      </c>
      <c r="K48" s="37">
        <f>COUNTIF(L5:L35,"As.")</f>
        <v>4</v>
      </c>
    </row>
    <row r="49" spans="10:11" x14ac:dyDescent="0.2">
      <c r="J49" s="36" t="s">
        <v>38</v>
      </c>
      <c r="K49" s="37">
        <f>COUNTIF(L5:L35,"Ns.")</f>
        <v>0</v>
      </c>
    </row>
    <row r="50" spans="10:11" x14ac:dyDescent="0.2">
      <c r="J50" s="36" t="s">
        <v>39</v>
      </c>
      <c r="K50" s="37">
        <f>COUNTIF(L5:L35,"Sc.")</f>
        <v>7</v>
      </c>
    </row>
    <row r="51" spans="10:11" x14ac:dyDescent="0.2">
      <c r="J51" s="36" t="s">
        <v>40</v>
      </c>
      <c r="K51" s="37">
        <f>COUNTIF(L5:L35,"St.")</f>
        <v>0</v>
      </c>
    </row>
    <row r="52" spans="10:11" x14ac:dyDescent="0.2">
      <c r="J52" s="36" t="s">
        <v>41</v>
      </c>
      <c r="K52" s="37">
        <f>COUNTIF(L5:L35,"Cu.")</f>
        <v>8</v>
      </c>
    </row>
    <row r="53" spans="10:11" ht="13.5" thickBot="1" x14ac:dyDescent="0.25">
      <c r="J53" s="38" t="s">
        <v>42</v>
      </c>
      <c r="K53" s="39">
        <f>COUNTIF(L5:L35,"Cb.")</f>
        <v>0</v>
      </c>
    </row>
    <row r="54" spans="10:11" ht="13.5" thickBot="1" x14ac:dyDescent="0.25">
      <c r="J54" s="44" t="s">
        <v>43</v>
      </c>
      <c r="K54" s="42">
        <f>SUM(K44:K53)</f>
        <v>22</v>
      </c>
    </row>
    <row r="55" spans="10:11" ht="20.25" customHeight="1" x14ac:dyDescent="0.2"/>
    <row r="194" spans="2:14" ht="13.5" thickBot="1" x14ac:dyDescent="0.25"/>
    <row r="195" spans="2:14" x14ac:dyDescent="0.2">
      <c r="B195" s="33" t="s">
        <v>28</v>
      </c>
      <c r="C195" s="34" t="s">
        <v>29</v>
      </c>
    </row>
    <row r="196" spans="2:14" x14ac:dyDescent="0.2">
      <c r="B196" s="49">
        <v>0</v>
      </c>
      <c r="C196" s="37">
        <f>COUNTIF(I5:I35,"0")</f>
        <v>0</v>
      </c>
      <c r="E196"/>
      <c r="F196"/>
      <c r="L196" s="8"/>
      <c r="N196"/>
    </row>
    <row r="197" spans="2:14" x14ac:dyDescent="0.2">
      <c r="B197" s="50" t="s">
        <v>12</v>
      </c>
      <c r="C197" s="37">
        <f>COUNTIF(I5:I35,"N")</f>
        <v>3</v>
      </c>
      <c r="E197"/>
      <c r="F197"/>
      <c r="L197" s="8"/>
      <c r="N197"/>
    </row>
    <row r="198" spans="2:14" x14ac:dyDescent="0.2">
      <c r="B198" s="51" t="s">
        <v>52</v>
      </c>
      <c r="C198" s="37">
        <f>COUNTIF(I5:I35,"NNE")</f>
        <v>0</v>
      </c>
      <c r="E198"/>
      <c r="F198"/>
      <c r="L198" s="8"/>
      <c r="N198"/>
    </row>
    <row r="199" spans="2:14" x14ac:dyDescent="0.2">
      <c r="B199" s="50" t="s">
        <v>13</v>
      </c>
      <c r="C199" s="37">
        <f>COUNTIF(I5:I35,"NE")</f>
        <v>4</v>
      </c>
      <c r="E199"/>
      <c r="F199"/>
      <c r="L199" s="8"/>
      <c r="N199"/>
    </row>
    <row r="200" spans="2:14" x14ac:dyDescent="0.2">
      <c r="B200" s="51" t="s">
        <v>50</v>
      </c>
      <c r="C200" s="37">
        <f>COUNTIF(I5:I35,"ENE")</f>
        <v>4</v>
      </c>
      <c r="E200"/>
      <c r="F200"/>
      <c r="L200" s="8"/>
      <c r="N200"/>
    </row>
    <row r="201" spans="2:14" x14ac:dyDescent="0.2">
      <c r="B201" s="50" t="s">
        <v>17</v>
      </c>
      <c r="C201" s="37">
        <f>COUNTIF(I5:I35,"E")</f>
        <v>0</v>
      </c>
      <c r="E201"/>
      <c r="F201"/>
      <c r="L201" s="8"/>
      <c r="N201"/>
    </row>
    <row r="202" spans="2:14" x14ac:dyDescent="0.2">
      <c r="B202" s="52" t="s">
        <v>47</v>
      </c>
      <c r="C202" s="37">
        <f>COUNTIF(I5:I35,"ESE")</f>
        <v>1</v>
      </c>
      <c r="E202"/>
      <c r="F202"/>
      <c r="L202" s="8"/>
      <c r="N202"/>
    </row>
    <row r="203" spans="2:14" x14ac:dyDescent="0.2">
      <c r="B203" s="50" t="s">
        <v>16</v>
      </c>
      <c r="C203" s="37">
        <f>COUNTIF(I5:I35,"SE")</f>
        <v>0</v>
      </c>
      <c r="E203"/>
      <c r="F203"/>
      <c r="L203" s="8"/>
      <c r="N203"/>
    </row>
    <row r="204" spans="2:14" x14ac:dyDescent="0.2">
      <c r="B204" s="52" t="s">
        <v>53</v>
      </c>
      <c r="C204" s="37">
        <f>COUNTIF(I5:I35,"SSE")</f>
        <v>2</v>
      </c>
      <c r="E204"/>
      <c r="F204"/>
      <c r="L204" s="8"/>
      <c r="N204"/>
    </row>
    <row r="205" spans="2:14" x14ac:dyDescent="0.2">
      <c r="B205" s="50" t="s">
        <v>15</v>
      </c>
      <c r="C205" s="37">
        <f>COUNTIF(I5:I35,"S")</f>
        <v>0</v>
      </c>
      <c r="E205"/>
      <c r="F205"/>
      <c r="L205" s="8"/>
      <c r="N205"/>
    </row>
    <row r="206" spans="2:14" x14ac:dyDescent="0.2">
      <c r="B206" s="52" t="s">
        <v>49</v>
      </c>
      <c r="C206" s="37">
        <f>COUNTIF(I5:I35,"SSW")</f>
        <v>3</v>
      </c>
      <c r="E206"/>
      <c r="F206"/>
      <c r="L206" s="8"/>
      <c r="N206"/>
    </row>
    <row r="207" spans="2:14" x14ac:dyDescent="0.2">
      <c r="B207" s="50" t="s">
        <v>10</v>
      </c>
      <c r="C207" s="37">
        <f>COUNTIF(I5:I35,"SW")</f>
        <v>0</v>
      </c>
      <c r="E207"/>
      <c r="F207"/>
      <c r="L207" s="8"/>
      <c r="N207"/>
    </row>
    <row r="208" spans="2:14" x14ac:dyDescent="0.2">
      <c r="B208" s="52" t="s">
        <v>48</v>
      </c>
      <c r="C208" s="37">
        <f>COUNTIF(I5:I35,"WSW")</f>
        <v>0</v>
      </c>
    </row>
    <row r="209" spans="2:3" x14ac:dyDescent="0.2">
      <c r="B209" s="50" t="s">
        <v>11</v>
      </c>
      <c r="C209" s="37">
        <f>COUNTIF(I5:I35,"W")</f>
        <v>4</v>
      </c>
    </row>
    <row r="210" spans="2:3" x14ac:dyDescent="0.2">
      <c r="B210" s="52" t="s">
        <v>51</v>
      </c>
      <c r="C210" s="37">
        <f>COUNTIF(I5:I35,"WNW")</f>
        <v>4</v>
      </c>
    </row>
    <row r="211" spans="2:3" x14ac:dyDescent="0.2">
      <c r="B211" s="53" t="s">
        <v>14</v>
      </c>
      <c r="C211" s="37">
        <f>COUNTIF(I5:I35,"NW")</f>
        <v>0</v>
      </c>
    </row>
    <row r="212" spans="2:3" ht="13.5" thickBot="1" x14ac:dyDescent="0.25">
      <c r="B212" s="52" t="s">
        <v>57</v>
      </c>
      <c r="C212" s="35">
        <f>COUNTIF(I5:I35,"NNW")</f>
        <v>3</v>
      </c>
    </row>
    <row r="213" spans="2:3" ht="13.5" thickBot="1" x14ac:dyDescent="0.25">
      <c r="B213" s="40" t="s">
        <v>30</v>
      </c>
      <c r="C213" s="47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2016-01-03T11:48:38Z</dcterms:modified>
</cp:coreProperties>
</file>