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<sst xmlns="http://schemas.openxmlformats.org/spreadsheetml/2006/main" count="117" uniqueCount="59">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</sst>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0" fontId="2" fillId="0" borderId="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2" xfId="0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12.4</c:v>
                </c:pt>
                <c:pt idx="1">
                  <c:v>8.6</c:v>
                </c:pt>
                <c:pt idx="2">
                  <c:v>10.3</c:v>
                </c:pt>
                <c:pt idx="3">
                  <c:v>11.9</c:v>
                </c:pt>
                <c:pt idx="4">
                  <c:v>11.1</c:v>
                </c:pt>
                <c:pt idx="5">
                  <c:v>11</c:v>
                </c:pt>
                <c:pt idx="6">
                  <c:v>8.9</c:v>
                </c:pt>
                <c:pt idx="7">
                  <c:v>8.6999999999999993</c:v>
                </c:pt>
                <c:pt idx="8">
                  <c:v>7.6</c:v>
                </c:pt>
                <c:pt idx="9">
                  <c:v>7.9</c:v>
                </c:pt>
                <c:pt idx="10">
                  <c:v>7.9</c:v>
                </c:pt>
                <c:pt idx="11">
                  <c:v>6.9</c:v>
                </c:pt>
                <c:pt idx="12">
                  <c:v>5.7</c:v>
                </c:pt>
                <c:pt idx="13">
                  <c:v>6</c:v>
                </c:pt>
                <c:pt idx="14">
                  <c:v>4.9000000000000004</c:v>
                </c:pt>
                <c:pt idx="15">
                  <c:v>6.8</c:v>
                </c:pt>
                <c:pt idx="16">
                  <c:v>5</c:v>
                </c:pt>
                <c:pt idx="17">
                  <c:v>8.8000000000000007</c:v>
                </c:pt>
                <c:pt idx="18">
                  <c:v>9.9</c:v>
                </c:pt>
                <c:pt idx="19">
                  <c:v>12.9</c:v>
                </c:pt>
                <c:pt idx="20">
                  <c:v>14.4</c:v>
                </c:pt>
                <c:pt idx="21">
                  <c:v>9.4</c:v>
                </c:pt>
                <c:pt idx="22">
                  <c:v>8.8000000000000007</c:v>
                </c:pt>
                <c:pt idx="23">
                  <c:v>7.1</c:v>
                </c:pt>
                <c:pt idx="24">
                  <c:v>6.5</c:v>
                </c:pt>
                <c:pt idx="25">
                  <c:v>7.5</c:v>
                </c:pt>
                <c:pt idx="26">
                  <c:v>7.5</c:v>
                </c:pt>
                <c:pt idx="27">
                  <c:v>7.7</c:v>
                </c:pt>
                <c:pt idx="28">
                  <c:v>9.1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4.5999999999999996</c:v>
                </c:pt>
                <c:pt idx="1">
                  <c:v>6.2</c:v>
                </c:pt>
                <c:pt idx="2">
                  <c:v>2.4</c:v>
                </c:pt>
                <c:pt idx="3">
                  <c:v>4.9000000000000004</c:v>
                </c:pt>
                <c:pt idx="4">
                  <c:v>8.4</c:v>
                </c:pt>
                <c:pt idx="5">
                  <c:v>6.4</c:v>
                </c:pt>
                <c:pt idx="6">
                  <c:v>3.6</c:v>
                </c:pt>
                <c:pt idx="7">
                  <c:v>4.5999999999999996</c:v>
                </c:pt>
                <c:pt idx="8">
                  <c:v>1.8</c:v>
                </c:pt>
                <c:pt idx="9">
                  <c:v>1.8</c:v>
                </c:pt>
                <c:pt idx="10">
                  <c:v>-0.9</c:v>
                </c:pt>
                <c:pt idx="11">
                  <c:v>0.2</c:v>
                </c:pt>
                <c:pt idx="12">
                  <c:v>1.1000000000000001</c:v>
                </c:pt>
                <c:pt idx="13">
                  <c:v>0.5</c:v>
                </c:pt>
                <c:pt idx="14">
                  <c:v>-0.9</c:v>
                </c:pt>
                <c:pt idx="15">
                  <c:v>-3.4</c:v>
                </c:pt>
                <c:pt idx="16">
                  <c:v>0.5</c:v>
                </c:pt>
                <c:pt idx="17">
                  <c:v>-0.2</c:v>
                </c:pt>
                <c:pt idx="18">
                  <c:v>0.1</c:v>
                </c:pt>
                <c:pt idx="19">
                  <c:v>2.1</c:v>
                </c:pt>
                <c:pt idx="20">
                  <c:v>8.6999999999999993</c:v>
                </c:pt>
                <c:pt idx="21">
                  <c:v>5.6</c:v>
                </c:pt>
                <c:pt idx="22">
                  <c:v>3.1</c:v>
                </c:pt>
                <c:pt idx="23">
                  <c:v>-4</c:v>
                </c:pt>
                <c:pt idx="24">
                  <c:v>-0.7</c:v>
                </c:pt>
                <c:pt idx="25">
                  <c:v>0.9</c:v>
                </c:pt>
                <c:pt idx="26">
                  <c:v>0.8</c:v>
                </c:pt>
                <c:pt idx="27">
                  <c:v>0.4</c:v>
                </c:pt>
                <c:pt idx="28">
                  <c:v>-2.9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50784"/>
        <c:axId val="97352704"/>
      </c:lineChart>
      <c:catAx>
        <c:axId val="9735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35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507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0.5</c:v>
                </c:pt>
                <c:pt idx="1">
                  <c:v>2</c:v>
                </c:pt>
                <c:pt idx="2">
                  <c:v>2</c:v>
                </c:pt>
                <c:pt idx="3">
                  <c:v>0.25</c:v>
                </c:pt>
                <c:pt idx="4">
                  <c:v>8</c:v>
                </c:pt>
                <c:pt idx="5">
                  <c:v>19</c:v>
                </c:pt>
                <c:pt idx="6">
                  <c:v>7</c:v>
                </c:pt>
                <c:pt idx="7">
                  <c:v>2.5</c:v>
                </c:pt>
                <c:pt idx="8">
                  <c:v>1.5</c:v>
                </c:pt>
                <c:pt idx="9">
                  <c:v>0</c:v>
                </c:pt>
                <c:pt idx="10">
                  <c:v>0.25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0.75</c:v>
                </c:pt>
                <c:pt idx="16">
                  <c:v>9</c:v>
                </c:pt>
                <c:pt idx="17">
                  <c:v>0</c:v>
                </c:pt>
                <c:pt idx="18">
                  <c:v>0.25</c:v>
                </c:pt>
                <c:pt idx="19">
                  <c:v>0.25</c:v>
                </c:pt>
                <c:pt idx="20">
                  <c:v>2.75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64992"/>
        <c:axId val="97379456"/>
      </c:barChart>
      <c:catAx>
        <c:axId val="9736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7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37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64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11.7</c:v>
                </c:pt>
                <c:pt idx="1">
                  <c:v>6.5</c:v>
                </c:pt>
                <c:pt idx="2">
                  <c:v>4</c:v>
                </c:pt>
                <c:pt idx="3">
                  <c:v>9.8000000000000007</c:v>
                </c:pt>
                <c:pt idx="4">
                  <c:v>9.1</c:v>
                </c:pt>
                <c:pt idx="5">
                  <c:v>8.6</c:v>
                </c:pt>
                <c:pt idx="6">
                  <c:v>4.5999999999999996</c:v>
                </c:pt>
                <c:pt idx="7">
                  <c:v>6.3</c:v>
                </c:pt>
                <c:pt idx="8">
                  <c:v>1.8</c:v>
                </c:pt>
                <c:pt idx="9">
                  <c:v>4.7</c:v>
                </c:pt>
                <c:pt idx="10">
                  <c:v>0.5</c:v>
                </c:pt>
                <c:pt idx="11">
                  <c:v>2.8</c:v>
                </c:pt>
                <c:pt idx="12">
                  <c:v>2.8</c:v>
                </c:pt>
                <c:pt idx="13">
                  <c:v>2</c:v>
                </c:pt>
                <c:pt idx="14">
                  <c:v>0</c:v>
                </c:pt>
                <c:pt idx="15">
                  <c:v>0.3</c:v>
                </c:pt>
                <c:pt idx="16">
                  <c:v>4.3</c:v>
                </c:pt>
                <c:pt idx="17">
                  <c:v>0.8</c:v>
                </c:pt>
                <c:pt idx="18">
                  <c:v>2</c:v>
                </c:pt>
                <c:pt idx="19">
                  <c:v>8.9</c:v>
                </c:pt>
                <c:pt idx="20">
                  <c:v>12.7</c:v>
                </c:pt>
                <c:pt idx="21">
                  <c:v>6.5</c:v>
                </c:pt>
                <c:pt idx="22">
                  <c:v>4.5</c:v>
                </c:pt>
                <c:pt idx="23">
                  <c:v>-1.3</c:v>
                </c:pt>
                <c:pt idx="24">
                  <c:v>0.5</c:v>
                </c:pt>
                <c:pt idx="25">
                  <c:v>3.3</c:v>
                </c:pt>
                <c:pt idx="26">
                  <c:v>2.1</c:v>
                </c:pt>
                <c:pt idx="27">
                  <c:v>2.8</c:v>
                </c:pt>
                <c:pt idx="28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80448"/>
        <c:axId val="97082368"/>
      </c:lineChart>
      <c:catAx>
        <c:axId val="9708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8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082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80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94</c:v>
                </c:pt>
                <c:pt idx="1">
                  <c:v>92</c:v>
                </c:pt>
                <c:pt idx="2">
                  <c:v>99</c:v>
                </c:pt>
                <c:pt idx="3">
                  <c:v>94</c:v>
                </c:pt>
                <c:pt idx="4">
                  <c:v>86</c:v>
                </c:pt>
                <c:pt idx="5">
                  <c:v>92</c:v>
                </c:pt>
                <c:pt idx="6">
                  <c:v>84</c:v>
                </c:pt>
                <c:pt idx="7">
                  <c:v>91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83</c:v>
                </c:pt>
                <c:pt idx="12">
                  <c:v>83</c:v>
                </c:pt>
                <c:pt idx="13">
                  <c:v>83</c:v>
                </c:pt>
                <c:pt idx="14">
                  <c:v>91</c:v>
                </c:pt>
                <c:pt idx="15">
                  <c:v>81</c:v>
                </c:pt>
                <c:pt idx="16">
                  <c:v>99</c:v>
                </c:pt>
                <c:pt idx="17">
                  <c:v>99</c:v>
                </c:pt>
                <c:pt idx="18">
                  <c:v>90</c:v>
                </c:pt>
                <c:pt idx="19">
                  <c:v>80</c:v>
                </c:pt>
                <c:pt idx="20">
                  <c:v>84</c:v>
                </c:pt>
                <c:pt idx="21">
                  <c:v>76</c:v>
                </c:pt>
                <c:pt idx="22">
                  <c:v>90</c:v>
                </c:pt>
                <c:pt idx="23">
                  <c:v>99</c:v>
                </c:pt>
                <c:pt idx="24">
                  <c:v>99</c:v>
                </c:pt>
                <c:pt idx="25">
                  <c:v>75</c:v>
                </c:pt>
                <c:pt idx="26">
                  <c:v>82</c:v>
                </c:pt>
                <c:pt idx="27">
                  <c:v>83</c:v>
                </c:pt>
                <c:pt idx="28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98752"/>
        <c:axId val="97105024"/>
      </c:lineChart>
      <c:catAx>
        <c:axId val="9709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1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1050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987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1008.9</c:v>
                </c:pt>
                <c:pt idx="1">
                  <c:v>1009.8</c:v>
                </c:pt>
                <c:pt idx="2">
                  <c:v>1015.8</c:v>
                </c:pt>
                <c:pt idx="3">
                  <c:v>1021.1</c:v>
                </c:pt>
                <c:pt idx="4">
                  <c:v>1015.6</c:v>
                </c:pt>
                <c:pt idx="5">
                  <c:v>994.7</c:v>
                </c:pt>
                <c:pt idx="6">
                  <c:v>987.6</c:v>
                </c:pt>
                <c:pt idx="7">
                  <c:v>974.6</c:v>
                </c:pt>
                <c:pt idx="8">
                  <c:v>983.5</c:v>
                </c:pt>
                <c:pt idx="9">
                  <c:v>993.7</c:v>
                </c:pt>
                <c:pt idx="10">
                  <c:v>1002.6</c:v>
                </c:pt>
                <c:pt idx="11">
                  <c:v>993.7</c:v>
                </c:pt>
                <c:pt idx="12">
                  <c:v>985.8</c:v>
                </c:pt>
                <c:pt idx="13">
                  <c:v>994.9</c:v>
                </c:pt>
                <c:pt idx="14">
                  <c:v>1024.9000000000001</c:v>
                </c:pt>
                <c:pt idx="15">
                  <c:v>1032.8</c:v>
                </c:pt>
                <c:pt idx="16">
                  <c:v>1013.6</c:v>
                </c:pt>
                <c:pt idx="17">
                  <c:v>1012.8</c:v>
                </c:pt>
                <c:pt idx="18">
                  <c:v>1014.5</c:v>
                </c:pt>
                <c:pt idx="19">
                  <c:v>1006.8</c:v>
                </c:pt>
                <c:pt idx="20">
                  <c:v>1004.8</c:v>
                </c:pt>
                <c:pt idx="21">
                  <c:v>1006.8</c:v>
                </c:pt>
                <c:pt idx="22">
                  <c:v>1015.4</c:v>
                </c:pt>
                <c:pt idx="23">
                  <c:v>1018.2</c:v>
                </c:pt>
                <c:pt idx="24">
                  <c:v>1016.2</c:v>
                </c:pt>
                <c:pt idx="25">
                  <c:v>1008.8</c:v>
                </c:pt>
                <c:pt idx="26">
                  <c:v>1011.5</c:v>
                </c:pt>
                <c:pt idx="27">
                  <c:v>1022</c:v>
                </c:pt>
                <c:pt idx="28">
                  <c:v>1027.2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1568"/>
        <c:axId val="97983488"/>
      </c:lineChart>
      <c:catAx>
        <c:axId val="97981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98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98348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981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12160"/>
        <c:axId val="98030336"/>
      </c:radarChart>
      <c:catAx>
        <c:axId val="9801216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30336"/>
        <c:crosses val="autoZero"/>
        <c:auto val="0"/>
        <c:lblAlgn val="ctr"/>
        <c:lblOffset val="100"/>
        <c:noMultiLvlLbl val="0"/>
      </c:catAx>
      <c:valAx>
        <c:axId val="9803033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1216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457200</xdr:colOff>
      <xdr:row>190</xdr:row>
      <xdr:rowOff>161925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topLeftCell="A175" workbookViewId="0">
      <selection activeCell="Q190" sqref="Q190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8">
        <v>2.16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69">
        <v>12.4</v>
      </c>
      <c r="D5" s="2">
        <v>4.5999999999999996</v>
      </c>
      <c r="E5" s="2">
        <v>11.7</v>
      </c>
      <c r="F5" s="2">
        <v>11.3</v>
      </c>
      <c r="G5" s="2">
        <v>94</v>
      </c>
      <c r="H5" s="2">
        <v>1008.9</v>
      </c>
      <c r="I5" s="2" t="s">
        <v>48</v>
      </c>
      <c r="J5" s="2">
        <v>3</v>
      </c>
      <c r="K5" s="2">
        <v>8</v>
      </c>
      <c r="L5" s="2" t="s">
        <v>37</v>
      </c>
      <c r="M5" s="2">
        <v>0.5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8.6</v>
      </c>
      <c r="D6" s="2">
        <v>6.2</v>
      </c>
      <c r="E6" s="2">
        <v>6.5</v>
      </c>
      <c r="F6" s="2">
        <v>6.14</v>
      </c>
      <c r="G6" s="2">
        <v>92</v>
      </c>
      <c r="H6" s="2">
        <v>1009.8</v>
      </c>
      <c r="I6" s="2" t="s">
        <v>48</v>
      </c>
      <c r="J6" s="2">
        <v>3</v>
      </c>
      <c r="K6" s="2">
        <v>4</v>
      </c>
      <c r="L6" s="2" t="s">
        <v>37</v>
      </c>
      <c r="M6" s="2">
        <v>2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10.3</v>
      </c>
      <c r="D7" s="2">
        <v>2.4</v>
      </c>
      <c r="E7" s="2">
        <v>4</v>
      </c>
      <c r="F7" s="2">
        <v>3.8</v>
      </c>
      <c r="G7" s="2">
        <v>99</v>
      </c>
      <c r="H7" s="2">
        <v>1015.8</v>
      </c>
      <c r="I7" s="2" t="s">
        <v>48</v>
      </c>
      <c r="J7" s="2">
        <v>3</v>
      </c>
      <c r="K7" s="2">
        <v>8</v>
      </c>
      <c r="L7" s="2" t="s">
        <v>39</v>
      </c>
      <c r="M7" s="2">
        <v>2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11.9</v>
      </c>
      <c r="D8" s="2">
        <v>4.9000000000000004</v>
      </c>
      <c r="E8" s="2">
        <v>9.8000000000000007</v>
      </c>
      <c r="F8" s="2">
        <v>9.4</v>
      </c>
      <c r="G8" s="2">
        <v>94</v>
      </c>
      <c r="H8" s="2">
        <v>1021.1</v>
      </c>
      <c r="I8" s="2" t="s">
        <v>51</v>
      </c>
      <c r="J8" s="2">
        <v>2</v>
      </c>
      <c r="K8" s="2">
        <v>8</v>
      </c>
      <c r="L8" s="2" t="s">
        <v>39</v>
      </c>
      <c r="M8" s="2">
        <v>0.25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11.1</v>
      </c>
      <c r="D9" s="2">
        <v>8.4</v>
      </c>
      <c r="E9" s="2">
        <v>9.1</v>
      </c>
      <c r="F9" s="2">
        <v>8.3000000000000007</v>
      </c>
      <c r="G9" s="2">
        <v>86</v>
      </c>
      <c r="H9" s="2">
        <v>1015.6</v>
      </c>
      <c r="I9" s="2" t="s">
        <v>10</v>
      </c>
      <c r="J9" s="2">
        <v>2</v>
      </c>
      <c r="K9" s="2">
        <v>8</v>
      </c>
      <c r="L9" s="2" t="s">
        <v>39</v>
      </c>
      <c r="M9" s="2">
        <v>8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11</v>
      </c>
      <c r="D10" s="2">
        <v>6.4</v>
      </c>
      <c r="E10" s="2">
        <v>8.6</v>
      </c>
      <c r="F10" s="2">
        <v>8</v>
      </c>
      <c r="G10" s="2">
        <v>92</v>
      </c>
      <c r="H10" s="2">
        <v>994.7</v>
      </c>
      <c r="I10" s="2" t="s">
        <v>49</v>
      </c>
      <c r="J10" s="2">
        <v>3</v>
      </c>
      <c r="K10" s="2">
        <v>8</v>
      </c>
      <c r="L10" s="2" t="s">
        <v>37</v>
      </c>
      <c r="M10" s="69">
        <v>19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8.9</v>
      </c>
      <c r="D11" s="2">
        <v>3.6</v>
      </c>
      <c r="E11" s="2">
        <v>4.5999999999999996</v>
      </c>
      <c r="F11" s="2">
        <v>3.7</v>
      </c>
      <c r="G11" s="2">
        <v>84</v>
      </c>
      <c r="H11" s="2">
        <v>987.6</v>
      </c>
      <c r="I11" s="2" t="s">
        <v>10</v>
      </c>
      <c r="J11" s="2">
        <v>3</v>
      </c>
      <c r="K11" s="2">
        <v>7</v>
      </c>
      <c r="L11" s="2" t="s">
        <v>37</v>
      </c>
      <c r="M11" s="2">
        <v>7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8.6999999999999993</v>
      </c>
      <c r="D12" s="70">
        <v>4.5999999999999996</v>
      </c>
      <c r="E12" s="2">
        <v>6.3</v>
      </c>
      <c r="F12" s="2">
        <v>6.1</v>
      </c>
      <c r="G12" s="2">
        <v>91</v>
      </c>
      <c r="H12" s="2">
        <v>974.6</v>
      </c>
      <c r="I12" s="2" t="s">
        <v>10</v>
      </c>
      <c r="J12" s="2">
        <v>3</v>
      </c>
      <c r="K12" s="2">
        <v>8</v>
      </c>
      <c r="L12" s="2" t="s">
        <v>39</v>
      </c>
      <c r="M12" s="2">
        <v>2.5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7.6</v>
      </c>
      <c r="D13" s="2">
        <v>1.8</v>
      </c>
      <c r="E13" s="2">
        <v>1.8</v>
      </c>
      <c r="F13" s="2">
        <v>1.5</v>
      </c>
      <c r="G13" s="2">
        <v>90</v>
      </c>
      <c r="H13" s="2">
        <v>983.5</v>
      </c>
      <c r="I13" s="2" t="s">
        <v>49</v>
      </c>
      <c r="J13" s="2">
        <v>2</v>
      </c>
      <c r="K13" s="2">
        <v>1</v>
      </c>
      <c r="L13" s="2" t="s">
        <v>41</v>
      </c>
      <c r="M13" s="2">
        <v>1.5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7.9</v>
      </c>
      <c r="D14" s="2">
        <v>1.8</v>
      </c>
      <c r="E14" s="2">
        <v>4.7</v>
      </c>
      <c r="F14" s="2">
        <v>4.2</v>
      </c>
      <c r="G14" s="2">
        <v>90</v>
      </c>
      <c r="H14" s="2">
        <v>993.7</v>
      </c>
      <c r="I14" s="2" t="s">
        <v>51</v>
      </c>
      <c r="J14" s="2">
        <v>2</v>
      </c>
      <c r="K14" s="2">
        <v>6</v>
      </c>
      <c r="L14" s="2" t="s">
        <v>41</v>
      </c>
      <c r="M14" s="2">
        <v>0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7.9</v>
      </c>
      <c r="D15" s="2">
        <v>-0.9</v>
      </c>
      <c r="E15" s="2">
        <v>0.5</v>
      </c>
      <c r="F15" s="2">
        <v>0.1</v>
      </c>
      <c r="G15" s="2">
        <v>90</v>
      </c>
      <c r="H15" s="2">
        <v>1002.6</v>
      </c>
      <c r="I15" s="2" t="s">
        <v>11</v>
      </c>
      <c r="J15" s="2">
        <v>1</v>
      </c>
      <c r="K15" s="2">
        <v>6</v>
      </c>
      <c r="L15" s="70" t="s">
        <v>41</v>
      </c>
      <c r="M15" s="2">
        <v>0.25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6.9</v>
      </c>
      <c r="D16" s="2">
        <v>0.2</v>
      </c>
      <c r="E16" s="2">
        <v>2.8</v>
      </c>
      <c r="F16" s="2">
        <v>2.2000000000000002</v>
      </c>
      <c r="G16" s="2">
        <v>83</v>
      </c>
      <c r="H16" s="2">
        <v>993.7</v>
      </c>
      <c r="I16" s="2" t="s">
        <v>17</v>
      </c>
      <c r="J16" s="2">
        <v>2</v>
      </c>
      <c r="K16" s="2">
        <v>8</v>
      </c>
      <c r="L16" s="70" t="s">
        <v>37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5.7</v>
      </c>
      <c r="D17" s="2">
        <v>1.1000000000000001</v>
      </c>
      <c r="E17" s="2">
        <v>2.8</v>
      </c>
      <c r="F17" s="2">
        <v>1.7</v>
      </c>
      <c r="G17" s="2">
        <v>83</v>
      </c>
      <c r="H17" s="2">
        <v>985.8</v>
      </c>
      <c r="I17" s="2" t="s">
        <v>50</v>
      </c>
      <c r="J17" s="2">
        <v>3</v>
      </c>
      <c r="K17" s="2">
        <v>8</v>
      </c>
      <c r="L17" s="70" t="s">
        <v>37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6</v>
      </c>
      <c r="D18" s="2">
        <v>0.5</v>
      </c>
      <c r="E18" s="2">
        <v>2</v>
      </c>
      <c r="F18" s="2">
        <v>1.2</v>
      </c>
      <c r="G18" s="2">
        <v>83</v>
      </c>
      <c r="H18" s="2">
        <v>994.9</v>
      </c>
      <c r="I18" s="2" t="s">
        <v>52</v>
      </c>
      <c r="J18" s="2">
        <v>2</v>
      </c>
      <c r="K18" s="2">
        <v>4</v>
      </c>
      <c r="L18" s="70" t="s">
        <v>35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4.9000000000000004</v>
      </c>
      <c r="D19" s="69">
        <v>-0.9</v>
      </c>
      <c r="E19" s="2">
        <v>0</v>
      </c>
      <c r="F19" s="2">
        <v>-0.9</v>
      </c>
      <c r="G19" s="2">
        <v>91</v>
      </c>
      <c r="H19" s="2">
        <v>1024.9000000000001</v>
      </c>
      <c r="I19" s="2" t="s">
        <v>57</v>
      </c>
      <c r="J19" s="2">
        <v>2</v>
      </c>
      <c r="K19" s="2">
        <v>0</v>
      </c>
      <c r="L19" s="70" t="s">
        <v>58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6.8</v>
      </c>
      <c r="D20" s="2">
        <v>-3.4</v>
      </c>
      <c r="E20" s="2">
        <v>0.3</v>
      </c>
      <c r="F20" s="2">
        <v>-0.4</v>
      </c>
      <c r="G20" s="2">
        <v>81</v>
      </c>
      <c r="H20" s="2">
        <v>1032.8</v>
      </c>
      <c r="I20" s="2" t="s">
        <v>49</v>
      </c>
      <c r="J20" s="2">
        <v>2</v>
      </c>
      <c r="K20" s="2">
        <v>0</v>
      </c>
      <c r="L20" s="70" t="s">
        <v>58</v>
      </c>
      <c r="M20" s="2">
        <v>0.75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5</v>
      </c>
      <c r="D21" s="2">
        <v>0.5</v>
      </c>
      <c r="E21" s="2">
        <v>4.3</v>
      </c>
      <c r="F21" s="2">
        <v>4.2</v>
      </c>
      <c r="G21" s="2">
        <v>99</v>
      </c>
      <c r="H21" s="2">
        <v>1013.6</v>
      </c>
      <c r="I21" s="2" t="s">
        <v>15</v>
      </c>
      <c r="J21" s="2">
        <v>3</v>
      </c>
      <c r="K21" s="2">
        <v>8</v>
      </c>
      <c r="L21" s="70" t="s">
        <v>37</v>
      </c>
      <c r="M21" s="2">
        <v>9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8.8000000000000007</v>
      </c>
      <c r="D22" s="2">
        <v>-0.2</v>
      </c>
      <c r="E22" s="2">
        <v>0.8</v>
      </c>
      <c r="F22" s="2">
        <v>0.6</v>
      </c>
      <c r="G22" s="2">
        <v>99</v>
      </c>
      <c r="H22" s="2">
        <v>1012.8</v>
      </c>
      <c r="I22" s="2" t="s">
        <v>14</v>
      </c>
      <c r="J22" s="2">
        <v>1</v>
      </c>
      <c r="K22" s="2">
        <v>0</v>
      </c>
      <c r="L22" s="70" t="s">
        <v>58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9.9</v>
      </c>
      <c r="D23" s="2">
        <v>0.1</v>
      </c>
      <c r="E23" s="2">
        <v>2</v>
      </c>
      <c r="F23" s="2">
        <v>1.6</v>
      </c>
      <c r="G23" s="2">
        <v>90</v>
      </c>
      <c r="H23" s="2">
        <v>1014.5</v>
      </c>
      <c r="I23" s="2" t="s">
        <v>49</v>
      </c>
      <c r="J23" s="2">
        <v>2</v>
      </c>
      <c r="K23" s="2">
        <v>2</v>
      </c>
      <c r="L23" s="70" t="s">
        <v>34</v>
      </c>
      <c r="M23" s="2">
        <v>0.25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12.9</v>
      </c>
      <c r="D24" s="2">
        <v>2.1</v>
      </c>
      <c r="E24" s="2">
        <v>8.9</v>
      </c>
      <c r="F24" s="2">
        <v>7.5</v>
      </c>
      <c r="G24" s="2">
        <v>80</v>
      </c>
      <c r="H24" s="2">
        <v>1006.8</v>
      </c>
      <c r="I24" s="2" t="s">
        <v>11</v>
      </c>
      <c r="J24" s="2">
        <v>3</v>
      </c>
      <c r="K24" s="2">
        <v>8</v>
      </c>
      <c r="L24" s="70" t="s">
        <v>37</v>
      </c>
      <c r="M24" s="2">
        <v>0.25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14.4</v>
      </c>
      <c r="D25" s="2">
        <v>8.6999999999999993</v>
      </c>
      <c r="E25" s="2">
        <v>12.7</v>
      </c>
      <c r="F25" s="2">
        <v>11.6</v>
      </c>
      <c r="G25" s="2">
        <v>84</v>
      </c>
      <c r="H25" s="2">
        <v>1004.8</v>
      </c>
      <c r="I25" s="2" t="s">
        <v>48</v>
      </c>
      <c r="J25" s="2">
        <v>4</v>
      </c>
      <c r="K25" s="2">
        <v>8</v>
      </c>
      <c r="L25" s="70" t="s">
        <v>37</v>
      </c>
      <c r="M25" s="2">
        <v>2.75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9.4</v>
      </c>
      <c r="D26" s="2">
        <v>5.6</v>
      </c>
      <c r="E26" s="2">
        <v>6.5</v>
      </c>
      <c r="F26" s="2">
        <v>5</v>
      </c>
      <c r="G26" s="2">
        <v>76</v>
      </c>
      <c r="H26" s="2">
        <v>1006.8</v>
      </c>
      <c r="I26" s="2" t="s">
        <v>11</v>
      </c>
      <c r="J26" s="2">
        <v>2</v>
      </c>
      <c r="K26" s="2">
        <v>8</v>
      </c>
      <c r="L26" s="70" t="s">
        <v>37</v>
      </c>
      <c r="M26" s="2">
        <v>1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2">
        <v>8.8000000000000007</v>
      </c>
      <c r="D27" s="2">
        <v>3.1</v>
      </c>
      <c r="E27" s="2">
        <v>4.5</v>
      </c>
      <c r="F27" s="2">
        <v>4</v>
      </c>
      <c r="G27" s="2">
        <v>90</v>
      </c>
      <c r="H27" s="2">
        <v>1015.4</v>
      </c>
      <c r="I27" s="2" t="s">
        <v>14</v>
      </c>
      <c r="J27" s="2">
        <v>1</v>
      </c>
      <c r="K27" s="2">
        <v>7</v>
      </c>
      <c r="L27" s="70" t="s">
        <v>37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69">
        <v>7.1</v>
      </c>
      <c r="D28" s="2">
        <v>-4</v>
      </c>
      <c r="E28" s="69">
        <v>-1.3</v>
      </c>
      <c r="F28" s="2">
        <v>-1.5</v>
      </c>
      <c r="G28" s="2">
        <v>99</v>
      </c>
      <c r="H28" s="2">
        <v>1018.2</v>
      </c>
      <c r="I28" s="2">
        <v>0</v>
      </c>
      <c r="J28" s="2">
        <v>0</v>
      </c>
      <c r="K28" s="2">
        <v>0</v>
      </c>
      <c r="L28" s="70" t="s">
        <v>58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6.5</v>
      </c>
      <c r="D29" s="2">
        <v>-0.7</v>
      </c>
      <c r="E29" s="2">
        <v>0.5</v>
      </c>
      <c r="F29" s="2">
        <v>0.2</v>
      </c>
      <c r="G29" s="2">
        <v>99</v>
      </c>
      <c r="H29" s="2">
        <v>1016.2</v>
      </c>
      <c r="I29" s="70" t="s">
        <v>14</v>
      </c>
      <c r="J29" s="2">
        <v>1</v>
      </c>
      <c r="K29" s="2">
        <v>0</v>
      </c>
      <c r="L29" s="70" t="s">
        <v>58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7.5</v>
      </c>
      <c r="D30" s="2">
        <v>0.9</v>
      </c>
      <c r="E30" s="2">
        <v>3.3</v>
      </c>
      <c r="F30" s="2">
        <v>0.9</v>
      </c>
      <c r="G30" s="2">
        <v>75</v>
      </c>
      <c r="H30" s="2">
        <v>1008.8</v>
      </c>
      <c r="I30" s="70" t="s">
        <v>53</v>
      </c>
      <c r="J30" s="2">
        <v>2</v>
      </c>
      <c r="K30" s="2">
        <v>7</v>
      </c>
      <c r="L30" s="70" t="s">
        <v>37</v>
      </c>
      <c r="M30" s="2">
        <v>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7.5</v>
      </c>
      <c r="D31" s="2">
        <v>0.8</v>
      </c>
      <c r="E31" s="2">
        <v>2.1</v>
      </c>
      <c r="F31" s="2">
        <v>1</v>
      </c>
      <c r="G31" s="2">
        <v>82</v>
      </c>
      <c r="H31" s="2">
        <v>1011.5</v>
      </c>
      <c r="I31" s="70" t="s">
        <v>13</v>
      </c>
      <c r="J31" s="2">
        <v>2</v>
      </c>
      <c r="K31" s="2">
        <v>8</v>
      </c>
      <c r="L31" s="70" t="s">
        <v>37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7.7</v>
      </c>
      <c r="D32" s="2">
        <v>0.4</v>
      </c>
      <c r="E32" s="2">
        <v>2.8</v>
      </c>
      <c r="F32" s="2">
        <v>1.9</v>
      </c>
      <c r="G32" s="2">
        <v>83</v>
      </c>
      <c r="H32" s="2">
        <v>1022</v>
      </c>
      <c r="I32" s="70" t="s">
        <v>52</v>
      </c>
      <c r="J32" s="2">
        <v>2</v>
      </c>
      <c r="K32" s="2">
        <v>8</v>
      </c>
      <c r="L32" s="70" t="s">
        <v>37</v>
      </c>
      <c r="M32" s="2">
        <v>0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9.1</v>
      </c>
      <c r="D33" s="2">
        <v>-2.9</v>
      </c>
      <c r="E33" s="2">
        <v>2</v>
      </c>
      <c r="F33" s="2">
        <v>-0.1</v>
      </c>
      <c r="G33" s="2">
        <v>65</v>
      </c>
      <c r="H33" s="2">
        <v>1027.2</v>
      </c>
      <c r="I33" s="70">
        <v>0</v>
      </c>
      <c r="J33" s="2">
        <v>0</v>
      </c>
      <c r="K33" s="2">
        <v>7</v>
      </c>
      <c r="L33" s="70" t="s">
        <v>35</v>
      </c>
      <c r="M33" s="2">
        <v>5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"/>
    </row>
    <row r="35" spans="1:15" x14ac:dyDescent="0.2">
      <c r="A35" s="4">
        <v>31</v>
      </c>
      <c r="B35" s="2">
        <v>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">
      <c r="B36" s="51" t="s">
        <v>44</v>
      </c>
      <c r="H36" s="16"/>
      <c r="M36" s="64"/>
      <c r="N36" s="65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AVERAGE(C5:C35)</f>
        <v>8.6620689655172445</v>
      </c>
      <c r="D38" s="17">
        <f>AVERAGE(D5:D35)</f>
        <v>1.9206896551724137</v>
      </c>
      <c r="E38" s="17">
        <f>AVERAGE(E5:E35)</f>
        <v>4.2965517241379301</v>
      </c>
      <c r="F38" s="17"/>
      <c r="G38" s="17">
        <f>AVERAGE(G5:G35)</f>
        <v>87.724137931034477</v>
      </c>
      <c r="H38" s="18">
        <f>AVERAGE(H5:H35)</f>
        <v>1007.5379310344827</v>
      </c>
      <c r="I38" s="19"/>
      <c r="J38" s="20">
        <f>AVERAGE(J5:J35)</f>
        <v>2.103448275862069</v>
      </c>
      <c r="K38" s="21">
        <f>AVERAGE(K5:K35)</f>
        <v>5.6206896551724137</v>
      </c>
      <c r="L38" s="19"/>
      <c r="M38" s="66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MAX(C5:C35)</f>
        <v>14.4</v>
      </c>
      <c r="D39" s="22">
        <f>MAX(D5:D35)</f>
        <v>8.6999999999999993</v>
      </c>
      <c r="E39" s="22">
        <f>MAX(E5:E35)</f>
        <v>12.7</v>
      </c>
      <c r="F39" s="22"/>
      <c r="G39" s="22">
        <f>MAX(G5:G35)</f>
        <v>99</v>
      </c>
      <c r="H39" s="23">
        <f>MAX(H5:H35)</f>
        <v>1032.8</v>
      </c>
      <c r="I39" s="24"/>
      <c r="J39" s="25">
        <f>MAX(J5:J35)</f>
        <v>4</v>
      </c>
      <c r="K39" s="26">
        <f>MAX(K5:K35)</f>
        <v>8</v>
      </c>
      <c r="L39" s="24"/>
      <c r="M39" s="67">
        <f>SUM(M5:M35)</f>
        <v>62</v>
      </c>
      <c r="N39" s="59">
        <f>SUM(N5:N35)</f>
        <v>0</v>
      </c>
    </row>
    <row r="40" spans="1:15" ht="20.25" customHeight="1" thickBot="1" x14ac:dyDescent="0.3">
      <c r="B40" s="15" t="s">
        <v>26</v>
      </c>
      <c r="C40" s="27">
        <f>MIN(C5:C35)</f>
        <v>4.9000000000000004</v>
      </c>
      <c r="D40" s="27">
        <f>MIN(D5:D35)</f>
        <v>-4</v>
      </c>
      <c r="E40" s="27">
        <f>MIN(E5:E35)</f>
        <v>-1.3</v>
      </c>
      <c r="F40" s="27"/>
      <c r="G40" s="27">
        <f>MIN(G5:G35)</f>
        <v>65</v>
      </c>
      <c r="H40" s="28">
        <f>MIN(H5:H35)</f>
        <v>974.6</v>
      </c>
      <c r="I40" s="24"/>
      <c r="J40" s="29">
        <f>MIN(J5:J35)</f>
        <v>0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J43" s="49" t="s">
        <v>22</v>
      </c>
      <c r="K43" s="50">
        <f>COUNTIF(L5:L35,"C.")</f>
        <v>5</v>
      </c>
    </row>
    <row r="44" spans="1:15" x14ac:dyDescent="0.2">
      <c r="J44" s="48" t="s">
        <v>33</v>
      </c>
      <c r="K44" s="38">
        <f>COUNTIF(L5:L35,"Ci.")</f>
        <v>0</v>
      </c>
    </row>
    <row r="45" spans="1:15" x14ac:dyDescent="0.2">
      <c r="J45" s="39" t="s">
        <v>34</v>
      </c>
      <c r="K45" s="40">
        <f>COUNTIF(L5:L35,"Cc.")</f>
        <v>1</v>
      </c>
    </row>
    <row r="46" spans="1:15" x14ac:dyDescent="0.2">
      <c r="J46" s="39" t="s">
        <v>35</v>
      </c>
      <c r="K46" s="40">
        <f>COUNTIF(L5:L35,"Cs.")</f>
        <v>2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14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4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3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24</v>
      </c>
    </row>
    <row r="55" spans="10:11" ht="20.25" customHeight="1" x14ac:dyDescent="0.2"/>
    <row r="191" spans="2:3" ht="13.5" thickBot="1" x14ac:dyDescent="0.25"/>
    <row r="192" spans="2:3" x14ac:dyDescent="0.2">
      <c r="B192" s="36" t="s">
        <v>28</v>
      </c>
      <c r="C192" s="37" t="s">
        <v>29</v>
      </c>
    </row>
    <row r="193" spans="2:14" x14ac:dyDescent="0.2">
      <c r="B193" s="52">
        <v>0</v>
      </c>
      <c r="C193" s="40">
        <f>COUNTIF(I5:I35,"0")</f>
        <v>2</v>
      </c>
      <c r="E193"/>
      <c r="F193"/>
    </row>
    <row r="194" spans="2:14" x14ac:dyDescent="0.2">
      <c r="B194" s="53" t="s">
        <v>12</v>
      </c>
      <c r="C194" s="40">
        <f>COUNTIF(I5:I35,"N")</f>
        <v>0</v>
      </c>
      <c r="E194"/>
      <c r="F194"/>
    </row>
    <row r="195" spans="2:14" x14ac:dyDescent="0.2">
      <c r="B195" s="54" t="s">
        <v>52</v>
      </c>
      <c r="C195" s="40">
        <f>COUNTIF(I5:I35,"NNE")</f>
        <v>2</v>
      </c>
      <c r="E195"/>
      <c r="F195"/>
    </row>
    <row r="196" spans="2:14" x14ac:dyDescent="0.2">
      <c r="B196" s="53" t="s">
        <v>13</v>
      </c>
      <c r="C196" s="40">
        <f>COUNTIF(I5:I35,"NE")</f>
        <v>1</v>
      </c>
      <c r="E196"/>
      <c r="F196"/>
      <c r="L196" s="9"/>
      <c r="N196"/>
    </row>
    <row r="197" spans="2:14" x14ac:dyDescent="0.2">
      <c r="B197" s="54" t="s">
        <v>50</v>
      </c>
      <c r="C197" s="40">
        <f>COUNTIF(I5:I35,"ENE")</f>
        <v>1</v>
      </c>
      <c r="E197"/>
      <c r="F197"/>
      <c r="L197" s="9"/>
      <c r="N197"/>
    </row>
    <row r="198" spans="2:14" x14ac:dyDescent="0.2">
      <c r="B198" s="53" t="s">
        <v>17</v>
      </c>
      <c r="C198" s="40">
        <f>COUNTIF(I5:I35,"E")</f>
        <v>1</v>
      </c>
      <c r="E198"/>
      <c r="F198"/>
      <c r="L198" s="9"/>
      <c r="N198"/>
    </row>
    <row r="199" spans="2:14" x14ac:dyDescent="0.2">
      <c r="B199" s="55" t="s">
        <v>47</v>
      </c>
      <c r="C199" s="40">
        <f>COUNTIF(I5:I35,"ESE")</f>
        <v>0</v>
      </c>
      <c r="E199"/>
      <c r="F199"/>
      <c r="L199" s="9"/>
      <c r="N199"/>
    </row>
    <row r="200" spans="2:14" x14ac:dyDescent="0.2">
      <c r="B200" s="53" t="s">
        <v>16</v>
      </c>
      <c r="C200" s="40">
        <f>COUNTIF(I5:I35,"SE")</f>
        <v>0</v>
      </c>
      <c r="E200"/>
      <c r="F200"/>
      <c r="L200" s="9"/>
      <c r="N200"/>
    </row>
    <row r="201" spans="2:14" x14ac:dyDescent="0.2">
      <c r="B201" s="55" t="s">
        <v>53</v>
      </c>
      <c r="C201" s="40">
        <f>COUNTIF(I5:I35,"SSE")</f>
        <v>1</v>
      </c>
      <c r="E201"/>
      <c r="F201"/>
      <c r="L201" s="9"/>
      <c r="N201"/>
    </row>
    <row r="202" spans="2:14" x14ac:dyDescent="0.2">
      <c r="B202" s="53" t="s">
        <v>15</v>
      </c>
      <c r="C202" s="40">
        <f>COUNTIF(I5:I35,"S")</f>
        <v>1</v>
      </c>
      <c r="E202"/>
      <c r="F202"/>
      <c r="L202" s="9"/>
      <c r="N202"/>
    </row>
    <row r="203" spans="2:14" x14ac:dyDescent="0.2">
      <c r="B203" s="55" t="s">
        <v>49</v>
      </c>
      <c r="C203" s="40">
        <f>COUNTIF(I5:I35,"SSW")</f>
        <v>4</v>
      </c>
      <c r="E203"/>
      <c r="F203"/>
      <c r="L203" s="9"/>
      <c r="N203"/>
    </row>
    <row r="204" spans="2:14" x14ac:dyDescent="0.2">
      <c r="B204" s="53" t="s">
        <v>10</v>
      </c>
      <c r="C204" s="40">
        <f>COUNTIF(I5:I35,"SW")</f>
        <v>3</v>
      </c>
      <c r="E204"/>
      <c r="F204"/>
      <c r="L204" s="9"/>
      <c r="N204"/>
    </row>
    <row r="205" spans="2:14" x14ac:dyDescent="0.2">
      <c r="B205" s="55" t="s">
        <v>48</v>
      </c>
      <c r="C205" s="40">
        <f>COUNTIF(I5:I35,"WSW")</f>
        <v>4</v>
      </c>
      <c r="L205" s="9"/>
      <c r="N205"/>
    </row>
    <row r="206" spans="2:14" x14ac:dyDescent="0.2">
      <c r="B206" s="53" t="s">
        <v>11</v>
      </c>
      <c r="C206" s="40">
        <f>COUNTIF(I5:I35,"W")</f>
        <v>3</v>
      </c>
      <c r="L206" s="9"/>
      <c r="N206"/>
    </row>
    <row r="207" spans="2:14" x14ac:dyDescent="0.2">
      <c r="B207" s="55" t="s">
        <v>51</v>
      </c>
      <c r="C207" s="40">
        <f>COUNTIF(I5:I35,"WNW")</f>
        <v>2</v>
      </c>
      <c r="L207" s="9"/>
      <c r="N207"/>
    </row>
    <row r="208" spans="2:14" x14ac:dyDescent="0.2">
      <c r="B208" s="56" t="s">
        <v>14</v>
      </c>
      <c r="C208" s="40">
        <f>COUNTIF(I5:I35,"NW")</f>
        <v>3</v>
      </c>
    </row>
    <row r="209" spans="2:3" ht="13.5" thickBot="1" x14ac:dyDescent="0.25">
      <c r="B209" s="55" t="s">
        <v>57</v>
      </c>
      <c r="C209" s="38">
        <f>COUNTIF(I5:I35,"NNW")</f>
        <v>1</v>
      </c>
    </row>
    <row r="210" spans="2:3" ht="13.5" thickBot="1" x14ac:dyDescent="0.25">
      <c r="B210" s="43" t="s">
        <v>30</v>
      </c>
      <c r="C210" s="50">
        <f>SUM(C194:C209)</f>
        <v>27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2016-03-01T20:26:12Z</dcterms:modified>
</cp:coreProperties>
</file>